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alicejardine/Documents/RMS/annual_report/"/>
    </mc:Choice>
  </mc:AlternateContent>
  <xr:revisionPtr revIDLastSave="0" documentId="8_{44DE3C1B-9271-6342-B485-F79E7EE33851}" xr6:coauthVersionLast="47" xr6:coauthVersionMax="47" xr10:uidLastSave="{00000000-0000-0000-0000-000000000000}"/>
  <bookViews>
    <workbookView xWindow="0" yWindow="680" windowWidth="30240" windowHeight="17560" xr2:uid="{00000000-000D-0000-FFFF-FFFF00000000}"/>
  </bookViews>
  <sheets>
    <sheet name="Summary" sheetId="1" r:id="rId1"/>
    <sheet name="Daily_data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4" i="3" l="1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Z372" i="3" l="1"/>
  <c r="V12" i="1"/>
  <c r="D372" i="3" l="1"/>
  <c r="Q374" i="3"/>
  <c r="P374" i="3"/>
  <c r="Z371" i="3" l="1"/>
  <c r="W13" i="1"/>
  <c r="W14" i="1"/>
  <c r="W15" i="1"/>
  <c r="W18" i="1"/>
  <c r="W20" i="1"/>
  <c r="W21" i="1"/>
  <c r="W23" i="1"/>
  <c r="W24" i="1"/>
  <c r="W25" i="1"/>
  <c r="W28" i="1"/>
  <c r="W33" i="1"/>
  <c r="Y377" i="3" l="1"/>
  <c r="Z377" i="3"/>
  <c r="P61" i="3" l="1"/>
  <c r="O61" i="3"/>
  <c r="H61" i="3"/>
  <c r="C61" i="3"/>
  <c r="E61" i="3" s="1"/>
  <c r="P60" i="3"/>
  <c r="O60" i="3"/>
  <c r="H60" i="3"/>
  <c r="C60" i="3"/>
  <c r="E60" i="3" s="1"/>
  <c r="P59" i="3"/>
  <c r="O59" i="3"/>
  <c r="H59" i="3"/>
  <c r="C59" i="3"/>
  <c r="E59" i="3" s="1"/>
  <c r="P58" i="3"/>
  <c r="O58" i="3"/>
  <c r="H58" i="3"/>
  <c r="C58" i="3"/>
  <c r="E58" i="3" s="1"/>
  <c r="P57" i="3"/>
  <c r="O57" i="3"/>
  <c r="H57" i="3"/>
  <c r="C57" i="3"/>
  <c r="E57" i="3" s="1"/>
  <c r="P56" i="3"/>
  <c r="O56" i="3"/>
  <c r="H56" i="3"/>
  <c r="C56" i="3"/>
  <c r="E56" i="3" s="1"/>
  <c r="P55" i="3"/>
  <c r="O55" i="3"/>
  <c r="H55" i="3"/>
  <c r="C55" i="3"/>
  <c r="E55" i="3" s="1"/>
  <c r="P54" i="3"/>
  <c r="O54" i="3"/>
  <c r="H54" i="3"/>
  <c r="C54" i="3"/>
  <c r="E54" i="3" s="1"/>
  <c r="P53" i="3"/>
  <c r="O53" i="3"/>
  <c r="H53" i="3"/>
  <c r="C53" i="3"/>
  <c r="E53" i="3" s="1"/>
  <c r="P52" i="3"/>
  <c r="O52" i="3"/>
  <c r="H52" i="3"/>
  <c r="E52" i="3"/>
  <c r="C52" i="3"/>
  <c r="P51" i="3"/>
  <c r="O51" i="3"/>
  <c r="H51" i="3"/>
  <c r="C51" i="3"/>
  <c r="E51" i="3" s="1"/>
  <c r="P50" i="3"/>
  <c r="O50" i="3"/>
  <c r="H50" i="3"/>
  <c r="C50" i="3"/>
  <c r="E50" i="3" s="1"/>
  <c r="P49" i="3"/>
  <c r="O49" i="3"/>
  <c r="H49" i="3"/>
  <c r="C49" i="3"/>
  <c r="E49" i="3" s="1"/>
  <c r="P48" i="3"/>
  <c r="O48" i="3"/>
  <c r="H48" i="3"/>
  <c r="C48" i="3"/>
  <c r="E48" i="3" s="1"/>
  <c r="P47" i="3"/>
  <c r="O47" i="3"/>
  <c r="H47" i="3"/>
  <c r="C47" i="3"/>
  <c r="E47" i="3" s="1"/>
  <c r="P46" i="3"/>
  <c r="O46" i="3"/>
  <c r="H46" i="3"/>
  <c r="C46" i="3"/>
  <c r="E46" i="3" s="1"/>
  <c r="P45" i="3"/>
  <c r="O45" i="3"/>
  <c r="H45" i="3"/>
  <c r="C45" i="3"/>
  <c r="E45" i="3" s="1"/>
  <c r="P44" i="3"/>
  <c r="O44" i="3"/>
  <c r="H44" i="3"/>
  <c r="C44" i="3"/>
  <c r="E44" i="3" s="1"/>
  <c r="P43" i="3"/>
  <c r="O43" i="3"/>
  <c r="H43" i="3"/>
  <c r="C43" i="3"/>
  <c r="E43" i="3" s="1"/>
  <c r="P42" i="3"/>
  <c r="O42" i="3"/>
  <c r="H42" i="3"/>
  <c r="C42" i="3"/>
  <c r="E42" i="3" s="1"/>
  <c r="P41" i="3"/>
  <c r="O41" i="3"/>
  <c r="H41" i="3"/>
  <c r="C41" i="3"/>
  <c r="E41" i="3" s="1"/>
  <c r="P40" i="3"/>
  <c r="O40" i="3"/>
  <c r="H40" i="3"/>
  <c r="C40" i="3"/>
  <c r="E40" i="3" s="1"/>
  <c r="P39" i="3"/>
  <c r="O39" i="3"/>
  <c r="H39" i="3"/>
  <c r="C39" i="3"/>
  <c r="E39" i="3" s="1"/>
  <c r="P38" i="3"/>
  <c r="O38" i="3"/>
  <c r="H38" i="3"/>
  <c r="C38" i="3"/>
  <c r="E38" i="3" s="1"/>
  <c r="P37" i="3"/>
  <c r="O37" i="3"/>
  <c r="H37" i="3"/>
  <c r="C37" i="3"/>
  <c r="E37" i="3" s="1"/>
  <c r="P36" i="3"/>
  <c r="O36" i="3"/>
  <c r="H36" i="3"/>
  <c r="C36" i="3"/>
  <c r="E36" i="3" s="1"/>
  <c r="P35" i="3"/>
  <c r="O35" i="3"/>
  <c r="H35" i="3"/>
  <c r="C35" i="3"/>
  <c r="E35" i="3" s="1"/>
  <c r="P34" i="3"/>
  <c r="O34" i="3"/>
  <c r="H34" i="3"/>
  <c r="C34" i="3"/>
  <c r="E34" i="3" s="1"/>
  <c r="V19" i="1" l="1"/>
  <c r="V16" i="1"/>
  <c r="V17" i="1"/>
  <c r="V13" i="1"/>
  <c r="V14" i="1"/>
  <c r="V15" i="1"/>
  <c r="V18" i="1"/>
  <c r="V20" i="1"/>
  <c r="V21" i="1"/>
  <c r="V22" i="1"/>
  <c r="V23" i="1"/>
  <c r="V24" i="1"/>
  <c r="V25" i="1"/>
  <c r="V28" i="1"/>
  <c r="V29" i="1"/>
  <c r="V30" i="1"/>
  <c r="V31" i="1"/>
  <c r="V33" i="1"/>
  <c r="V34" i="1"/>
  <c r="V37" i="1"/>
  <c r="V38" i="1"/>
  <c r="W12" i="1"/>
  <c r="Y371" i="3"/>
  <c r="Y373" i="3"/>
  <c r="Y372" i="3"/>
  <c r="X374" i="3"/>
  <c r="X373" i="3"/>
  <c r="X372" i="3"/>
  <c r="W377" i="3"/>
  <c r="W374" i="3"/>
  <c r="W373" i="3"/>
  <c r="W372" i="3"/>
  <c r="U377" i="3"/>
  <c r="U374" i="3"/>
  <c r="U373" i="3"/>
  <c r="U372" i="3"/>
  <c r="T374" i="3"/>
  <c r="T373" i="3"/>
  <c r="T372" i="3"/>
  <c r="S374" i="3"/>
  <c r="S373" i="3"/>
  <c r="S372" i="3"/>
  <c r="R374" i="3"/>
  <c r="R373" i="3"/>
  <c r="R372" i="3"/>
  <c r="Q373" i="3"/>
  <c r="Q372" i="3"/>
  <c r="N374" i="3"/>
  <c r="N373" i="3"/>
  <c r="N372" i="3"/>
  <c r="M374" i="3"/>
  <c r="M373" i="3"/>
  <c r="M372" i="3"/>
  <c r="L377" i="3"/>
  <c r="L373" i="3"/>
  <c r="I377" i="3"/>
  <c r="I374" i="3"/>
  <c r="I373" i="3"/>
  <c r="G372" i="3"/>
  <c r="F372" i="3"/>
  <c r="D374" i="3"/>
  <c r="D373" i="3"/>
  <c r="B374" i="3"/>
  <c r="B373" i="3"/>
  <c r="B372" i="3"/>
  <c r="H372" i="3" l="1"/>
  <c r="Z373" i="3"/>
  <c r="V373" i="3"/>
  <c r="V374" i="3"/>
  <c r="V372" i="3"/>
  <c r="O374" i="3"/>
  <c r="O373" i="3"/>
  <c r="O372" i="3"/>
  <c r="P373" i="3"/>
  <c r="P372" i="3"/>
  <c r="C374" i="3"/>
  <c r="C373" i="3"/>
  <c r="C372" i="3"/>
  <c r="E374" i="3" l="1"/>
  <c r="E373" i="3"/>
  <c r="E372" i="3"/>
</calcChain>
</file>

<file path=xl/sharedStrings.xml><?xml version="1.0" encoding="utf-8"?>
<sst xmlns="http://schemas.openxmlformats.org/spreadsheetml/2006/main" count="438" uniqueCount="115">
  <si>
    <t>Radcliffe Meteorological Station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</si>
  <si>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</si>
  <si>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</si>
  <si>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</si>
  <si>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</si>
  <si>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</si>
  <si>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</si>
  <si>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</si>
  <si>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</si>
  <si>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</si>
  <si>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</si>
  <si>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</si>
  <si>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</si>
  <si>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No. of rain days (0.2 mm or more rainfall)</t>
  </si>
  <si>
    <t>No. of wet days (1.0 mm or more rainfall)</t>
  </si>
  <si>
    <t>NOTES</t>
  </si>
  <si>
    <t>Yellow denotes anomalies more than 1 standard deviation away from the long-term monthly mean</t>
  </si>
  <si>
    <t>School of Geography and the Environment, University of Oxford</t>
  </si>
  <si>
    <t>Orange denotes anomalies more than 2 standard deviations away from the long-term monthly mean</t>
  </si>
  <si>
    <t>Red denotes anomalies more than 3 standard deviations from the long-term monthly mean</t>
  </si>
  <si>
    <t>Notable Statistics</t>
  </si>
  <si>
    <t>TR</t>
  </si>
  <si>
    <t>tr</t>
  </si>
  <si>
    <t>Barometer AsRead</t>
  </si>
  <si>
    <t>Att Therm</t>
  </si>
  <si>
    <t>MSL pressure</t>
  </si>
  <si>
    <t>Cloud amt</t>
  </si>
  <si>
    <t>Wind speed 50 m</t>
  </si>
  <si>
    <t>Wind speed 10 m</t>
  </si>
  <si>
    <t>Vis-ibility</t>
  </si>
  <si>
    <t>Pres. wx</t>
  </si>
  <si>
    <t>State grd</t>
  </si>
  <si>
    <t>Snow depth</t>
  </si>
  <si>
    <t>Dry bulb</t>
  </si>
  <si>
    <t>Wet bulb</t>
  </si>
  <si>
    <t>Rel. Hum.</t>
  </si>
  <si>
    <t>Dew point</t>
  </si>
  <si>
    <t>10 cm</t>
  </si>
  <si>
    <t xml:space="preserve">30 cm </t>
  </si>
  <si>
    <t>100 cm</t>
  </si>
  <si>
    <t>Max temp</t>
  </si>
  <si>
    <t>Min temp</t>
  </si>
  <si>
    <t>Mean temperature</t>
  </si>
  <si>
    <t>Grass min</t>
  </si>
  <si>
    <t>Conc. Min</t>
  </si>
  <si>
    <t>Rainfall</t>
  </si>
  <si>
    <t>Sun-shine</t>
  </si>
  <si>
    <t>Date</t>
  </si>
  <si>
    <t>InHg</t>
  </si>
  <si>
    <t>hPa</t>
  </si>
  <si>
    <t>°F</t>
  </si>
  <si>
    <t>oktas</t>
  </si>
  <si>
    <t>kn</t>
  </si>
  <si>
    <t>code</t>
  </si>
  <si>
    <t>wx</t>
  </si>
  <si>
    <t>cm</t>
  </si>
  <si>
    <t>°C</t>
  </si>
  <si>
    <t>%</t>
  </si>
  <si>
    <t>mm</t>
  </si>
  <si>
    <t>h</t>
  </si>
  <si>
    <t>-</t>
  </si>
  <si>
    <t>Difference</t>
  </si>
  <si>
    <t>1991-2020 average</t>
  </si>
  <si>
    <t>1991-2020 standard deviation</t>
  </si>
  <si>
    <t>Temperature</t>
  </si>
  <si>
    <t>Mean air temperature</t>
  </si>
  <si>
    <t>Mean daily maximum temperature</t>
  </si>
  <si>
    <t>Mean daily minimum temperature</t>
  </si>
  <si>
    <t>Highest maximum temperature</t>
  </si>
  <si>
    <t>Lowest maximum temperature</t>
  </si>
  <si>
    <t>Highest minimum temperature</t>
  </si>
  <si>
    <t>Lowest minimum temperature</t>
  </si>
  <si>
    <t>Air frosts (screen minimum &lt; 0 °C)</t>
  </si>
  <si>
    <t>Mean minimum grass temperature</t>
  </si>
  <si>
    <t>Lowest grass minimum temperature</t>
  </si>
  <si>
    <t>Ground frosts (grass minimum &lt; 0 °C)</t>
  </si>
  <si>
    <t>Mean concrete minimum temperature</t>
  </si>
  <si>
    <t>Lowest concrete minimum temperature</t>
  </si>
  <si>
    <t>Mean soil temperature at 30 cm at 0900 UTC</t>
  </si>
  <si>
    <t>Mean soil temperature at 100 cm at 0900 UTC</t>
  </si>
  <si>
    <t>Precipitation</t>
  </si>
  <si>
    <t>Total precipitation</t>
  </si>
  <si>
    <t>Wettest day</t>
  </si>
  <si>
    <t>Sunshine duration</t>
  </si>
  <si>
    <t>Total bright sunshine</t>
  </si>
  <si>
    <t>Mean daily bright sunshine</t>
  </si>
  <si>
    <t>Sunniest day</t>
  </si>
  <si>
    <t>Mean wind speed at 0900 UTC (at 10 m)</t>
  </si>
  <si>
    <t>No. of days with fog at 0900 UTC</t>
  </si>
  <si>
    <t>No. of days with snow lying at 0900 UTC</t>
  </si>
  <si>
    <t xml:space="preserve"> Difference from
1991-2020 average </t>
  </si>
  <si>
    <t>Units</t>
  </si>
  <si>
    <t>days</t>
  </si>
  <si>
    <t>hours</t>
  </si>
  <si>
    <t>knots</t>
  </si>
  <si>
    <t>Red*** denotes anomalies more than 4 standard deviations from the long-term monthly mean</t>
  </si>
  <si>
    <t>Total</t>
  </si>
  <si>
    <t>Mean</t>
  </si>
  <si>
    <t>Maximum</t>
  </si>
  <si>
    <t>Minimum</t>
  </si>
  <si>
    <t>Fog at 09h</t>
  </si>
  <si>
    <t>Snow lying at 09h</t>
  </si>
  <si>
    <t>Air frost</t>
  </si>
  <si>
    <t>Grd frost</t>
  </si>
  <si>
    <t>RainDays</t>
  </si>
  <si>
    <t>err</t>
  </si>
  <si>
    <t>.</t>
  </si>
  <si>
    <t>2025 value</t>
  </si>
  <si>
    <t>Annual Summary of Weather at Oxford for 2025</t>
  </si>
  <si>
    <t>WetDays</t>
  </si>
  <si>
    <t>Rounded std dev multiple</t>
  </si>
  <si>
    <t>11th of July - tied for sunniest day on record with the 28th of June 1921.</t>
  </si>
  <si>
    <t>3rd warmest year on record after 2022 (12.14˚C) and 2023 (11.85˚C).</t>
  </si>
  <si>
    <t>Sunniest year on record followed by 2022 (1891.4 hours).</t>
  </si>
  <si>
    <t>2nd highest daily highest minimum temperature after the 20th of July 2016 (21.2˚C).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</si>
</sst>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0.0"/>
    <numFmt numFmtId="167" formatCode="_-\£* #,##0.00_-;&quot;-£&quot;* #,##0.00_-;_-\£* \-??_-;_-@_-"/>
    <numFmt numFmtId="168" formatCode="0.000"/>
    <numFmt numFmtId="169" formatCode="d\ mmm"/>
    <numFmt numFmtId="170" formatCode="00"/>
    <numFmt numFmtId="171" formatCode="0.0;\-0.0;0.0;\ \-"/>
    <numFmt numFmtId="172" formatCode="0.0;;\ \-"/>
    <numFmt numFmtId="173" formatCode="0.0;;0"/>
    <numFmt numFmtId="174" formatCode="0.0;;\ \-;@"/>
  </numFmts>
  <fonts count="3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8"/>
      <name val="Allegro BT"/>
      <family val="5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1">
    <xf numFmtId="0" fontId="0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Border="0" applyProtection="0"/>
    <xf numFmtId="0" fontId="24" fillId="0" borderId="0"/>
    <xf numFmtId="167" fontId="24" fillId="0" borderId="0" applyBorder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6" fillId="0" borderId="0"/>
  </cellStyleXfs>
  <cellXfs count="105">
    <xf numFmtId="0" fontId="0" fillId="0" borderId="0" xfId="0"/>
    <xf numFmtId="166" fontId="0" fillId="0" borderId="0" xfId="0" applyNumberFormat="1"/>
    <xf numFmtId="166" fontId="4" fillId="0" borderId="0" xfId="0" applyNumberFormat="1" applyFont="1"/>
    <xf numFmtId="166" fontId="0" fillId="0" borderId="0" xfId="0" applyNumberFormat="1" applyAlignment="1">
      <alignment horizontal="right"/>
    </xf>
    <xf numFmtId="166" fontId="6" fillId="0" borderId="0" xfId="0" applyNumberFormat="1" applyFont="1" applyAlignment="1">
      <alignment horizontal="center"/>
    </xf>
    <xf numFmtId="166" fontId="6" fillId="0" borderId="0" xfId="0" applyNumberFormat="1" applyFont="1"/>
    <xf numFmtId="166" fontId="0" fillId="0" borderId="0" xfId="0" applyNumberFormat="1" applyAlignment="1">
      <alignment horizontal="left"/>
    </xf>
    <xf numFmtId="0" fontId="0" fillId="33" borderId="1" xfId="0" applyFill="1" applyBorder="1"/>
    <xf numFmtId="166" fontId="4" fillId="0" borderId="1" xfId="0" applyNumberFormat="1" applyFont="1" applyBorder="1" applyAlignment="1">
      <alignment horizontal="center" vertical="center"/>
    </xf>
    <xf numFmtId="166" fontId="4" fillId="3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66" fontId="5" fillId="0" borderId="0" xfId="0" applyNumberFormat="1" applyFont="1"/>
    <xf numFmtId="166" fontId="3" fillId="0" borderId="0" xfId="0" applyNumberFormat="1" applyFont="1"/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left" vertical="center"/>
    </xf>
    <xf numFmtId="0" fontId="0" fillId="0" borderId="1" xfId="0" applyBorder="1"/>
    <xf numFmtId="166" fontId="4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horizontal="right" wrapText="1"/>
    </xf>
    <xf numFmtId="0" fontId="29" fillId="0" borderId="16" xfId="0" applyFont="1" applyBorder="1" applyAlignment="1">
      <alignment horizontal="center"/>
    </xf>
    <xf numFmtId="0" fontId="29" fillId="0" borderId="16" xfId="0" applyFont="1" applyBorder="1" applyAlignment="1">
      <alignment horizontal="right"/>
    </xf>
    <xf numFmtId="166" fontId="4" fillId="33" borderId="12" xfId="0" applyNumberFormat="1" applyFont="1" applyFill="1" applyBorder="1" applyAlignment="1">
      <alignment horizontal="center" vertical="center" wrapText="1"/>
    </xf>
    <xf numFmtId="0" fontId="31" fillId="37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wrapText="1"/>
    </xf>
    <xf numFmtId="0" fontId="33" fillId="0" borderId="1" xfId="0" applyFont="1" applyBorder="1" applyAlignment="1">
      <alignment horizontal="left" indent="1"/>
    </xf>
    <xf numFmtId="166" fontId="7" fillId="0" borderId="1" xfId="0" applyNumberFormat="1" applyFont="1" applyBorder="1" applyAlignment="1">
      <alignment horizontal="center" vertical="center" wrapText="1"/>
    </xf>
    <xf numFmtId="0" fontId="33" fillId="0" borderId="14" xfId="0" applyFont="1" applyBorder="1" applyAlignment="1">
      <alignment horizontal="left" indent="1"/>
    </xf>
    <xf numFmtId="0" fontId="4" fillId="3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7" fillId="39" borderId="0" xfId="0" applyFont="1" applyFill="1" applyAlignment="1">
      <alignment wrapText="1"/>
    </xf>
    <xf numFmtId="0" fontId="28" fillId="39" borderId="0" xfId="0" applyFont="1" applyFill="1" applyAlignment="1">
      <alignment horizontal="right" wrapText="1"/>
    </xf>
    <xf numFmtId="0" fontId="29" fillId="39" borderId="16" xfId="0" applyFont="1" applyFill="1" applyBorder="1" applyAlignment="1">
      <alignment horizontal="center"/>
    </xf>
    <xf numFmtId="0" fontId="29" fillId="39" borderId="16" xfId="0" applyFont="1" applyFill="1" applyBorder="1" applyAlignment="1">
      <alignment horizontal="righ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166" fontId="0" fillId="0" borderId="1" xfId="57" applyNumberFormat="1" applyFont="1" applyFill="1" applyBorder="1" applyAlignment="1">
      <alignment horizontal="center" vertical="center"/>
    </xf>
    <xf numFmtId="166" fontId="6" fillId="0" borderId="1" xfId="0" quotePrefix="1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9" fontId="30" fillId="0" borderId="0" xfId="0" applyNumberFormat="1" applyFont="1" applyAlignment="1">
      <alignment horizontal="center"/>
    </xf>
    <xf numFmtId="1" fontId="30" fillId="0" borderId="0" xfId="0" applyNumberFormat="1" applyFont="1" applyAlignment="1">
      <alignment horizontal="right"/>
    </xf>
    <xf numFmtId="170" fontId="30" fillId="0" borderId="0" xfId="0" applyNumberFormat="1" applyFont="1" applyAlignment="1">
      <alignment horizontal="right"/>
    </xf>
    <xf numFmtId="0" fontId="34" fillId="0" borderId="0" xfId="0" applyFont="1"/>
    <xf numFmtId="166" fontId="30" fillId="0" borderId="0" xfId="0" applyNumberFormat="1" applyFont="1" applyAlignment="1">
      <alignment horizontal="right"/>
    </xf>
    <xf numFmtId="171" fontId="30" fillId="0" borderId="0" xfId="0" applyNumberFormat="1" applyFont="1" applyAlignment="1">
      <alignment horizontal="right"/>
    </xf>
    <xf numFmtId="172" fontId="30" fillId="0" borderId="0" xfId="0" applyNumberFormat="1" applyFont="1" applyAlignment="1">
      <alignment horizontal="right"/>
    </xf>
    <xf numFmtId="0" fontId="34" fillId="39" borderId="0" xfId="0" applyFont="1" applyFill="1"/>
    <xf numFmtId="168" fontId="34" fillId="39" borderId="0" xfId="0" applyNumberFormat="1" applyFont="1" applyFill="1"/>
    <xf numFmtId="166" fontId="34" fillId="39" borderId="0" xfId="0" applyNumberFormat="1" applyFont="1" applyFill="1"/>
    <xf numFmtId="0" fontId="35" fillId="39" borderId="0" xfId="0" applyFont="1" applyFill="1" applyAlignment="1">
      <alignment horizontal="right"/>
    </xf>
    <xf numFmtId="174" fontId="34" fillId="39" borderId="0" xfId="0" applyNumberFormat="1" applyFont="1" applyFill="1"/>
    <xf numFmtId="1" fontId="34" fillId="39" borderId="0" xfId="0" applyNumberFormat="1" applyFont="1" applyFill="1"/>
    <xf numFmtId="2" fontId="34" fillId="39" borderId="0" xfId="0" applyNumberFormat="1" applyFont="1" applyFill="1"/>
    <xf numFmtId="0" fontId="36" fillId="39" borderId="0" xfId="0" applyFont="1" applyFill="1"/>
    <xf numFmtId="0" fontId="36" fillId="39" borderId="0" xfId="0" applyFont="1" applyFill="1" applyAlignment="1">
      <alignment horizontal="center"/>
    </xf>
    <xf numFmtId="0" fontId="34" fillId="39" borderId="0" xfId="0" applyFont="1" applyFill="1" applyAlignment="1">
      <alignment horizontal="right"/>
    </xf>
    <xf numFmtId="166" fontId="25" fillId="0" borderId="1" xfId="0" applyNumberFormat="1" applyFont="1" applyBorder="1" applyAlignment="1">
      <alignment horizontal="center"/>
    </xf>
    <xf numFmtId="166" fontId="25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6" fontId="25" fillId="0" borderId="1" xfId="0" applyNumberFormat="1" applyFont="1" applyBorder="1" applyAlignment="1">
      <alignment horizontal="center" vertical="center"/>
    </xf>
    <xf numFmtId="166" fontId="25" fillId="0" borderId="11" xfId="0" applyNumberFormat="1" applyFont="1" applyBorder="1" applyAlignment="1">
      <alignment horizontal="center" vertical="center" wrapText="1"/>
    </xf>
    <xf numFmtId="166" fontId="25" fillId="0" borderId="14" xfId="0" applyNumberFormat="1" applyFont="1" applyBorder="1" applyAlignment="1">
      <alignment horizontal="center" vertical="center"/>
    </xf>
    <xf numFmtId="166" fontId="25" fillId="0" borderId="13" xfId="0" applyNumberFormat="1" applyFont="1" applyBorder="1" applyAlignment="1">
      <alignment horizontal="center" vertical="center"/>
    </xf>
    <xf numFmtId="166" fontId="25" fillId="0" borderId="12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37" fillId="39" borderId="0" xfId="0" applyFont="1" applyFill="1"/>
    <xf numFmtId="166" fontId="0" fillId="0" borderId="1" xfId="0" applyNumberFormat="1" applyBorder="1" applyAlignment="1">
      <alignment horizontal="center"/>
    </xf>
    <xf numFmtId="166" fontId="25" fillId="35" borderId="1" xfId="0" applyNumberFormat="1" applyFont="1" applyFill="1" applyBorder="1" applyAlignment="1">
      <alignment horizontal="center" vertical="center" wrapText="1"/>
    </xf>
    <xf numFmtId="166" fontId="6" fillId="35" borderId="1" xfId="0" quotePrefix="1" applyNumberFormat="1" applyFont="1" applyFill="1" applyBorder="1" applyAlignment="1">
      <alignment horizontal="center" vertical="center"/>
    </xf>
    <xf numFmtId="166" fontId="0" fillId="35" borderId="1" xfId="0" applyNumberFormat="1" applyFill="1" applyBorder="1" applyAlignment="1">
      <alignment horizontal="center" vertical="center" wrapText="1"/>
    </xf>
    <xf numFmtId="166" fontId="25" fillId="36" borderId="1" xfId="0" applyNumberFormat="1" applyFont="1" applyFill="1" applyBorder="1" applyAlignment="1">
      <alignment horizontal="center" vertical="center" wrapText="1"/>
    </xf>
    <xf numFmtId="166" fontId="6" fillId="36" borderId="1" xfId="0" quotePrefix="1" applyNumberFormat="1" applyFont="1" applyFill="1" applyBorder="1" applyAlignment="1">
      <alignment horizontal="center" vertical="center"/>
    </xf>
    <xf numFmtId="0" fontId="4" fillId="33" borderId="0" xfId="0" applyFont="1" applyFill="1" applyAlignment="1">
      <alignment horizontal="center" vertical="center"/>
    </xf>
    <xf numFmtId="0" fontId="4" fillId="33" borderId="1" xfId="0" applyFont="1" applyFill="1" applyBorder="1" applyAlignment="1">
      <alignment horizontal="center" vertical="center" wrapText="1"/>
    </xf>
    <xf numFmtId="166" fontId="7" fillId="36" borderId="1" xfId="0" applyNumberFormat="1" applyFont="1" applyFill="1" applyBorder="1" applyAlignment="1">
      <alignment horizontal="center" vertical="center" wrapText="1"/>
    </xf>
    <xf numFmtId="166" fontId="7" fillId="35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6" fontId="5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0" fillId="35" borderId="0" xfId="0" applyFill="1" applyAlignment="1">
      <alignment horizontal="center"/>
    </xf>
    <xf numFmtId="166" fontId="0" fillId="36" borderId="0" xfId="0" applyNumberFormat="1" applyFill="1" applyAlignment="1">
      <alignment horizontal="center"/>
    </xf>
    <xf numFmtId="0" fontId="0" fillId="34" borderId="0" xfId="0" applyFill="1" applyAlignment="1">
      <alignment horizontal="center"/>
    </xf>
    <xf numFmtId="0" fontId="0" fillId="38" borderId="0" xfId="0" applyFill="1" applyAlignment="1">
      <alignment horizontal="center"/>
    </xf>
    <xf numFmtId="0" fontId="28" fillId="0" borderId="15" xfId="0" applyFont="1" applyBorder="1" applyAlignment="1">
      <alignment horizontal="center" wrapText="1"/>
    </xf>
    <xf numFmtId="0" fontId="28" fillId="39" borderId="15" xfId="0" applyFont="1" applyFill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1" fontId="6" fillId="0" borderId="0" xfId="0" applyNumberFormat="1" applyFont="1" applyAlignment="1">
      <alignment horizontal="right"/>
    </xf>
    <xf numFmtId="170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71" fontId="6" fillId="0" borderId="0" xfId="0" applyNumberFormat="1" applyFont="1" applyAlignment="1">
      <alignment horizontal="right"/>
    </xf>
    <xf numFmtId="174" fontId="6" fillId="0" borderId="0" xfId="0" applyNumberFormat="1" applyFont="1" applyAlignment="1">
      <alignment horizontal="right"/>
    </xf>
    <xf numFmtId="174" fontId="30" fillId="0" borderId="0" xfId="0" applyNumberFormat="1" applyFont="1" applyAlignment="1">
      <alignment horizontal="right"/>
    </xf>
    <xf numFmtId="0" fontId="30" fillId="0" borderId="0" xfId="0" applyFont="1" applyAlignment="1">
      <alignment horizontal="right"/>
    </xf>
    <xf numFmtId="168" fontId="30" fillId="0" borderId="0" xfId="0" applyNumberFormat="1" applyFont="1" applyAlignment="1">
      <alignment horizontal="right"/>
    </xf>
    <xf numFmtId="173" fontId="30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6" fontId="38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73" fontId="6" fillId="0" borderId="0" xfId="0" applyNumberFormat="1" applyFont="1" applyAlignment="1">
      <alignment horizontal="right"/>
    </xf>
  </cellXfs>
  <cellStyles count="61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7" builtinId="3"/>
    <cellStyle name="Currency 2" xfId="42" xr:uid="{00000000-0005-0000-0000-00001C000000}"/>
    <cellStyle name="Currency 3" xfId="41" xr:uid="{00000000-0005-0000-0000-00001D000000}"/>
    <cellStyle name="Currency 4" xfId="43" xr:uid="{00000000-0005-0000-0000-00001E000000}"/>
    <cellStyle name="Currency 5" xfId="45" xr:uid="{00000000-0005-0000-0000-00001F000000}"/>
    <cellStyle name="Currency 6" xfId="59" xr:uid="{631CD2EF-09F9-448C-922E-394EDC5F3D0F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00000000-0005-0000-0000-00002A000000}"/>
    <cellStyle name="Normal 2 2" xfId="51" xr:uid="{00000000-0005-0000-0000-00002B000000}"/>
    <cellStyle name="Normal 2 3" xfId="47" xr:uid="{00000000-0005-0000-0000-00002C000000}"/>
    <cellStyle name="Normal 3" xfId="48" xr:uid="{00000000-0005-0000-0000-00002D000000}"/>
    <cellStyle name="Normal 3 2" xfId="52" xr:uid="{00000000-0005-0000-0000-00002E000000}"/>
    <cellStyle name="Normal 4" xfId="49" xr:uid="{00000000-0005-0000-0000-00002F000000}"/>
    <cellStyle name="Normal 4 2" xfId="53" xr:uid="{00000000-0005-0000-0000-000030000000}"/>
    <cellStyle name="Normal 5" xfId="50" xr:uid="{00000000-0005-0000-0000-000031000000}"/>
    <cellStyle name="Normal 5 2" xfId="54" xr:uid="{00000000-0005-0000-0000-000032000000}"/>
    <cellStyle name="Normal 6" xfId="55" xr:uid="{00000000-0005-0000-0000-000033000000}"/>
    <cellStyle name="Normal 7" xfId="46" xr:uid="{00000000-0005-0000-0000-000034000000}"/>
    <cellStyle name="Normal 8" xfId="58" xr:uid="{7381FDA2-D05D-462E-829D-50F289ABE829}"/>
    <cellStyle name="Normal 9" xfId="60" xr:uid="{22BC492C-1F77-4243-B52F-AD80825564E7}"/>
    <cellStyle name="Note 2" xfId="56" xr:uid="{00000000-0005-0000-0000-000035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9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 patternType="none"/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 patternType="none"/>
      </fill>
    </dxf>
    <dxf>
      <font>
        <color theme="4"/>
      </font>
    </dxf>
    <dxf>
      <font>
        <color theme="4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theme="4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theme="4"/>
      </font>
      <fill>
        <patternFill patternType="none">
          <bgColor auto="1"/>
        </patternFill>
      </fill>
    </dxf>
    <dxf>
      <font>
        <color theme="4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theme="4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theme="4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theme="4"/>
      </font>
    </dxf>
    <dxf>
      <font>
        <color rgb="FFC00000"/>
      </font>
      <fill>
        <patternFill patternType="none">
          <bgColor auto="1"/>
        </patternFill>
      </fill>
    </dxf>
    <dxf>
      <font>
        <color theme="4"/>
      </font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theme="4"/>
      </font>
    </dxf>
    <dxf>
      <font>
        <color rgb="FFC00000"/>
      </font>
      <fill>
        <patternFill patternType="none">
          <bgColor auto="1"/>
        </patternFill>
      </fill>
    </dxf>
    <dxf>
      <font>
        <color theme="4"/>
      </font>
    </dxf>
    <dxf>
      <font>
        <color theme="4"/>
      </font>
    </dxf>
    <dxf>
      <font>
        <color rgb="FFC00000"/>
      </font>
      <fill>
        <patternFill patternType="none">
          <bgColor auto="1"/>
        </patternFill>
      </fill>
    </dxf>
    <dxf>
      <font>
        <color theme="4"/>
      </font>
      <fill>
        <patternFill patternType="none"/>
      </fill>
    </dxf>
    <dxf>
      <font>
        <color theme="4"/>
      </font>
    </dxf>
    <dxf>
      <font>
        <color rgb="FF9C0006"/>
      </font>
    </dxf>
    <dxf>
      <font>
        <color theme="4"/>
      </font>
    </dxf>
    <dxf>
      <font>
        <color rgb="FF9C0006"/>
      </font>
    </dxf>
    <dxf>
      <font>
        <color rgb="FF9C0006"/>
      </font>
    </dxf>
    <dxf>
      <font>
        <color theme="4"/>
      </font>
    </dxf>
    <dxf>
      <font>
        <color theme="4"/>
      </font>
    </dxf>
    <dxf>
      <font>
        <color rgb="FF9C0006"/>
      </font>
    </dxf>
    <dxf>
      <font>
        <color rgb="FF9C0006"/>
      </font>
    </dxf>
    <dxf>
      <font>
        <color theme="4"/>
      </font>
    </dxf>
    <dxf>
      <font>
        <color theme="4"/>
      </font>
    </dxf>
    <dxf>
      <font>
        <color rgb="FF9C0006"/>
      </font>
    </dxf>
    <dxf>
      <font>
        <color rgb="FF9C0006"/>
      </font>
      <fill>
        <patternFill patternType="none"/>
      </fill>
    </dxf>
    <dxf>
      <font>
        <color theme="4"/>
      </font>
      <fill>
        <patternFill patternType="none"/>
      </fill>
    </dxf>
    <dxf>
      <font>
        <color theme="4"/>
      </font>
    </dxf>
    <dxf>
      <font>
        <color rgb="FF9C0006"/>
      </font>
    </dxf>
    <dxf>
      <font>
        <color rgb="FF9C0006"/>
      </font>
    </dxf>
    <dxf>
      <font>
        <color theme="4"/>
      </font>
    </dxf>
    <dxf>
      <font>
        <color rgb="FF9C0006"/>
      </font>
    </dxf>
    <dxf>
      <font>
        <color theme="4"/>
      </font>
    </dxf>
    <dxf>
      <font>
        <color theme="4"/>
      </font>
    </dxf>
    <dxf>
      <font>
        <color rgb="FF9C0006"/>
      </font>
    </dxf>
    <dxf>
      <font>
        <color theme="4"/>
      </font>
    </dxf>
    <dxf>
      <font>
        <color rgb="FF9C0006"/>
      </font>
    </dxf>
    <dxf>
      <font>
        <color rgb="FF9C0006"/>
      </font>
    </dxf>
    <dxf>
      <font>
        <color theme="4"/>
      </font>
    </dxf>
    <dxf>
      <font>
        <color rgb="FF9C0006"/>
      </font>
      <fill>
        <patternFill patternType="none"/>
      </fill>
    </dxf>
    <dxf>
      <font>
        <color theme="4"/>
      </font>
      <fill>
        <patternFill patternType="none"/>
      </fill>
    </dxf>
    <dxf>
      <font>
        <color rgb="FF9C0006"/>
      </font>
    </dxf>
    <dxf>
      <font>
        <color theme="4"/>
      </font>
    </dxf>
    <dxf>
      <font>
        <color theme="4"/>
      </font>
    </dxf>
    <dxf>
      <font>
        <color rgb="FF9C0006"/>
      </font>
    </dxf>
    <dxf>
      <font>
        <color rgb="FF9C0006"/>
      </font>
    </dxf>
    <dxf>
      <font>
        <color theme="4"/>
      </font>
    </dxf>
    <dxf>
      <font>
        <color rgb="FF9C0006"/>
      </font>
    </dxf>
    <dxf>
      <font>
        <color theme="4"/>
      </font>
    </dxf>
    <dxf>
      <font>
        <color theme="4"/>
      </font>
    </dxf>
    <dxf>
      <font>
        <color rgb="FF9C0006"/>
      </font>
    </dxf>
    <dxf>
      <font>
        <color rgb="FF9C0006"/>
      </font>
    </dxf>
    <dxf>
      <font>
        <color theme="4"/>
      </font>
    </dxf>
    <dxf>
      <font>
        <color theme="4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</dxf>
    <dxf>
      <font>
        <color theme="4"/>
      </font>
    </dxf>
    <dxf>
      <font>
        <color rgb="FF9C0006"/>
      </font>
    </dxf>
    <dxf>
      <font>
        <color theme="4"/>
      </font>
    </dxf>
    <dxf>
      <font>
        <color theme="4"/>
      </font>
    </dxf>
    <dxf>
      <font>
        <color rgb="FF9C0006"/>
      </font>
    </dxf>
    <dxf>
      <font>
        <color rgb="FF9C0006"/>
      </font>
    </dxf>
    <dxf>
      <font>
        <color theme="4"/>
      </font>
    </dxf>
    <dxf>
      <font>
        <color rgb="FF9C0006"/>
      </font>
    </dxf>
    <dxf>
      <font>
        <color theme="4"/>
      </font>
    </dxf>
    <dxf>
      <font>
        <color rgb="FF9C0006"/>
      </font>
    </dxf>
    <dxf>
      <font>
        <color theme="4"/>
      </font>
    </dxf>
    <dxf>
      <font>
        <color rgb="FF9C0006"/>
      </font>
      <fill>
        <patternFill patternType="none"/>
      </fill>
    </dxf>
    <dxf>
      <font>
        <color theme="4"/>
      </font>
      <fill>
        <patternFill patternType="none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oxfordnexus-my.sharepoint.com/Users/alicejardine/Documents/weather_obs/Daily%20Tables%20QCed/feb2025.xlsx" TargetMode="External"/><Relationship Id="rId1" Type="http://schemas.openxmlformats.org/officeDocument/2006/relationships/externalLinkPath" Target="https://unioxfordnexus-my.sharepoint.com/Users/alicejardine/Documents/weather_obs/Daily%20Tables%20QCed/feb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servations"/>
      <sheetName val="Key Statistics"/>
      <sheetName val="Metadata"/>
      <sheetName val="Codes"/>
      <sheetName val="Calc"/>
    </sheetNames>
    <sheetDataSet>
      <sheetData sheetId="0"/>
      <sheetData sheetId="1"/>
      <sheetData sheetId="2"/>
      <sheetData sheetId="3"/>
      <sheetData sheetId="4">
        <row r="14">
          <cell r="C14">
            <v>2.2069659989548858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85"/>
  <sheetViews>
    <sheetView tabSelected="1" zoomScaleNormal="70" workbookViewId="0">
      <selection activeCell="U41" sqref="U41"/>
    </sheetView>
  </sheetViews>
  <sheetFormatPr baseColWidth="10" defaultColWidth="8.83203125" defaultRowHeight="13"/>
  <cols>
    <col min="1" max="1" width="11" customWidth="1"/>
    <col min="2" max="2" width="46.5" style="1" bestFit="1" customWidth="1"/>
    <col min="3" max="3" width="8.33203125" style="1" bestFit="1" customWidth="1"/>
    <col min="4" max="4" width="12" style="1" customWidth="1"/>
    <col min="5" max="5" width="12.83203125" style="1" customWidth="1"/>
    <col min="6" max="6" width="12.33203125" style="1" customWidth="1"/>
    <col min="7" max="7" width="13.5" style="1" customWidth="1"/>
    <col min="8" max="8" width="12.33203125" style="1" customWidth="1"/>
    <col min="9" max="9" width="14.5" style="1" customWidth="1"/>
    <col min="10" max="10" width="12.1640625" style="1" customWidth="1"/>
    <col min="11" max="11" width="14.5" style="5" customWidth="1"/>
    <col min="12" max="12" width="12.5" style="1" customWidth="1"/>
    <col min="13" max="13" width="14.1640625" style="1" customWidth="1"/>
    <col min="14" max="14" width="13.33203125" style="1" customWidth="1"/>
    <col min="15" max="16" width="13.6640625" style="1" customWidth="1"/>
    <col min="17" max="17" width="64.5" style="1" customWidth="1"/>
    <col min="18" max="18" width="8.33203125" style="1" bestFit="1" customWidth="1"/>
    <col min="19" max="19" width="15" style="1" customWidth="1"/>
    <col min="20" max="20" width="14.5" style="1" customWidth="1"/>
    <col min="21" max="21" width="17.83203125" style="6" customWidth="1"/>
    <col min="22" max="22" width="15.1640625" bestFit="1" customWidth="1"/>
    <col min="23" max="23" width="15.83203125" customWidth="1"/>
    <col min="24" max="24" width="66.33203125" customWidth="1"/>
    <col min="25" max="29" width="8.83203125" customWidth="1"/>
  </cols>
  <sheetData>
    <row r="2" spans="2:29" ht="23">
      <c r="D2" s="11"/>
      <c r="E2" s="11"/>
      <c r="F2" s="11"/>
      <c r="G2" s="11"/>
      <c r="H2" s="82" t="s">
        <v>0</v>
      </c>
      <c r="I2" s="82"/>
      <c r="J2" s="82"/>
      <c r="K2" s="82"/>
      <c r="L2" s="82"/>
      <c r="M2" s="82"/>
      <c r="N2" s="11"/>
      <c r="O2" s="11"/>
      <c r="P2" s="11"/>
    </row>
    <row r="3" spans="2:29" ht="12.75" customHeight="1">
      <c r="K3" s="4"/>
    </row>
    <row r="4" spans="2:29" ht="12.75" customHeight="1">
      <c r="H4" s="83" t="s">
        <v>17</v>
      </c>
      <c r="I4" s="83"/>
      <c r="J4" s="83"/>
      <c r="K4" s="83"/>
      <c r="L4" s="83"/>
      <c r="M4" s="83"/>
      <c r="N4" s="12"/>
      <c r="O4" s="12"/>
      <c r="P4" s="12"/>
      <c r="Q4" s="10" t="s">
        <v>15</v>
      </c>
      <c r="R4" s="10"/>
      <c r="U4" s="1"/>
      <c r="V4" s="12"/>
      <c r="W4" s="12"/>
      <c r="X4" s="12"/>
      <c r="Y4" s="12"/>
      <c r="Z4" s="12"/>
      <c r="AA4" s="12"/>
    </row>
    <row r="5" spans="2:29">
      <c r="K5" s="4"/>
      <c r="Q5" s="85" t="s">
        <v>16</v>
      </c>
      <c r="R5" s="85"/>
      <c r="S5" s="85"/>
      <c r="U5" s="1"/>
    </row>
    <row r="6" spans="2:29">
      <c r="H6" s="84" t="s">
        <v>108</v>
      </c>
      <c r="I6" s="84"/>
      <c r="J6" s="84"/>
      <c r="K6" s="84"/>
      <c r="L6" s="84"/>
      <c r="M6" s="84"/>
      <c r="N6" s="2"/>
      <c r="O6" s="2"/>
      <c r="P6" s="2"/>
      <c r="Q6" s="86" t="s">
        <v>18</v>
      </c>
      <c r="R6" s="86"/>
      <c r="S6" s="86"/>
      <c r="U6" s="1"/>
      <c r="V6" s="2"/>
      <c r="W6" s="2"/>
      <c r="X6" s="2"/>
      <c r="Y6" s="2"/>
      <c r="Z6" s="2"/>
      <c r="AA6" s="2"/>
    </row>
    <row r="7" spans="2:29">
      <c r="Q7" s="87" t="s">
        <v>19</v>
      </c>
      <c r="R7" s="87"/>
      <c r="S7" s="87"/>
      <c r="U7" s="1"/>
    </row>
    <row r="8" spans="2:29">
      <c r="B8"/>
      <c r="C8"/>
      <c r="G8" s="2"/>
      <c r="P8" s="2"/>
      <c r="Q8" s="88" t="s">
        <v>95</v>
      </c>
      <c r="R8" s="88"/>
      <c r="S8" s="88"/>
    </row>
    <row r="9" spans="2:29" ht="8.25" customHeight="1">
      <c r="O9" s="2"/>
      <c r="P9" s="2"/>
      <c r="Q9" s="2"/>
      <c r="R9" s="2"/>
      <c r="V9" s="81"/>
      <c r="W9" s="81"/>
      <c r="X9" s="81"/>
      <c r="Y9" s="81"/>
      <c r="Z9" s="81"/>
      <c r="AA9" s="81"/>
      <c r="AB9" s="81"/>
    </row>
    <row r="10" spans="2:29" ht="56">
      <c r="B10" s="16"/>
      <c r="C10" s="33" t="s">
        <v>91</v>
      </c>
      <c r="D10" s="8" t="s">
        <v>1</v>
      </c>
      <c r="E10" s="17" t="s">
        <v>90</v>
      </c>
      <c r="F10" s="8" t="s">
        <v>2</v>
      </c>
      <c r="G10" s="17" t="s">
        <v>90</v>
      </c>
      <c r="H10" s="8" t="s">
        <v>3</v>
      </c>
      <c r="I10" s="17" t="s">
        <v>90</v>
      </c>
      <c r="J10" s="8" t="s">
        <v>4</v>
      </c>
      <c r="K10" s="17" t="s">
        <v>90</v>
      </c>
      <c r="L10" s="18" t="s">
        <v>5</v>
      </c>
      <c r="M10" s="17" t="s">
        <v>90</v>
      </c>
      <c r="N10" s="8" t="s">
        <v>6</v>
      </c>
      <c r="O10" s="17" t="s">
        <v>90</v>
      </c>
      <c r="P10"/>
      <c r="Q10" s="7"/>
      <c r="R10" s="32" t="s">
        <v>91</v>
      </c>
      <c r="S10" s="9" t="s">
        <v>107</v>
      </c>
      <c r="T10" s="27" t="s">
        <v>62</v>
      </c>
      <c r="U10" s="27" t="s">
        <v>63</v>
      </c>
      <c r="V10" s="26" t="s">
        <v>61</v>
      </c>
      <c r="W10" s="78" t="s">
        <v>110</v>
      </c>
      <c r="X10" s="77" t="s">
        <v>20</v>
      </c>
      <c r="Y10" s="15"/>
      <c r="Z10" s="14"/>
      <c r="AA10" s="14"/>
      <c r="AB10" s="13"/>
      <c r="AC10" s="14"/>
    </row>
    <row r="11" spans="2:29" ht="16">
      <c r="B11" s="28" t="s">
        <v>64</v>
      </c>
      <c r="C11" s="28"/>
      <c r="D11" s="61"/>
      <c r="E11" s="62"/>
      <c r="F11" s="61"/>
      <c r="G11" s="62"/>
      <c r="H11" s="61"/>
      <c r="I11" s="62"/>
      <c r="J11" s="61"/>
      <c r="K11" s="63"/>
      <c r="L11" s="61"/>
      <c r="M11" s="62"/>
      <c r="N11" s="64"/>
      <c r="O11" s="62"/>
      <c r="P11"/>
      <c r="Q11" s="28" t="s">
        <v>64</v>
      </c>
      <c r="R11" s="28"/>
      <c r="S11" s="19"/>
      <c r="T11" s="20"/>
      <c r="U11" s="21"/>
      <c r="V11" s="30"/>
      <c r="W11" s="16"/>
    </row>
    <row r="12" spans="2:29" ht="15">
      <c r="B12" s="29" t="s">
        <v>65</v>
      </c>
      <c r="C12" s="29" t="s">
        <v>56</v>
      </c>
      <c r="D12" s="64">
        <v>3.346774193548387</v>
      </c>
      <c r="E12" s="72">
        <v>-1.8532258064516132</v>
      </c>
      <c r="F12" s="64">
        <v>5.2160714285714294</v>
      </c>
      <c r="G12" s="62">
        <v>-0.28392857142857064</v>
      </c>
      <c r="H12" s="64">
        <v>8.0145161290322573</v>
      </c>
      <c r="I12" s="62">
        <v>0.5145161290322573</v>
      </c>
      <c r="J12" s="64">
        <v>11.223333333333333</v>
      </c>
      <c r="K12" s="72">
        <v>1.423333333333332</v>
      </c>
      <c r="L12" s="64">
        <v>13.988709677419354</v>
      </c>
      <c r="M12" s="72">
        <v>1.0887096774193541</v>
      </c>
      <c r="N12" s="64">
        <v>18.506666666666661</v>
      </c>
      <c r="O12" s="75">
        <v>2.6066666666666602</v>
      </c>
      <c r="P12"/>
      <c r="Q12" s="29" t="s">
        <v>65</v>
      </c>
      <c r="R12" s="29" t="s">
        <v>56</v>
      </c>
      <c r="S12" s="42">
        <v>11.8</v>
      </c>
      <c r="T12" s="43">
        <v>11.1</v>
      </c>
      <c r="U12" s="21">
        <v>0.5</v>
      </c>
      <c r="V12" s="80">
        <f>S12-T12</f>
        <v>0.70000000000000107</v>
      </c>
      <c r="W12" s="16">
        <f>ROUNDDOWN(V12/U12,0)</f>
        <v>1</v>
      </c>
      <c r="X12" t="s">
        <v>112</v>
      </c>
    </row>
    <row r="13" spans="2:29" ht="15">
      <c r="B13" s="29" t="s">
        <v>66</v>
      </c>
      <c r="C13" s="29" t="s">
        <v>56</v>
      </c>
      <c r="D13" s="64">
        <v>6.0741935483870959</v>
      </c>
      <c r="E13" s="73">
        <v>-1.9258064516129041</v>
      </c>
      <c r="F13" s="64">
        <v>7.9392857142857149</v>
      </c>
      <c r="G13" s="41">
        <v>-0.6607142857142847</v>
      </c>
      <c r="H13" s="64">
        <v>13.125806451612904</v>
      </c>
      <c r="I13" s="73">
        <v>1.8258064516129036</v>
      </c>
      <c r="J13" s="64">
        <v>17.203333333333333</v>
      </c>
      <c r="K13" s="73">
        <v>2.8033333333333328</v>
      </c>
      <c r="L13" s="64">
        <v>19.658064516129027</v>
      </c>
      <c r="M13" s="73">
        <v>2.0580645161290256</v>
      </c>
      <c r="N13" s="64">
        <v>23.743333333333332</v>
      </c>
      <c r="O13" s="76">
        <v>3.043333333333333</v>
      </c>
      <c r="P13"/>
      <c r="Q13" s="29" t="s">
        <v>66</v>
      </c>
      <c r="R13" s="29" t="s">
        <v>56</v>
      </c>
      <c r="S13" s="42">
        <v>16.100000000000001</v>
      </c>
      <c r="T13" s="41">
        <v>15</v>
      </c>
      <c r="U13" s="41">
        <v>0.7</v>
      </c>
      <c r="V13" s="80">
        <f t="shared" ref="V13:V38" si="0">S13-T13</f>
        <v>1.1000000000000014</v>
      </c>
      <c r="W13" s="16">
        <f t="shared" ref="W13:W33" si="1">ROUNDDOWN(V13/U13,0)</f>
        <v>1</v>
      </c>
    </row>
    <row r="14" spans="2:29" ht="15">
      <c r="B14" s="29" t="s">
        <v>67</v>
      </c>
      <c r="C14" s="29" t="s">
        <v>56</v>
      </c>
      <c r="D14" s="64">
        <v>0.61935483870967767</v>
      </c>
      <c r="E14" s="72">
        <v>-1.7806451612903222</v>
      </c>
      <c r="F14" s="64">
        <v>2.4928571428571429</v>
      </c>
      <c r="G14" s="62">
        <v>0.19285714285714306</v>
      </c>
      <c r="H14" s="64">
        <v>2.903225806451613</v>
      </c>
      <c r="I14" s="62">
        <v>-0.79677419354838719</v>
      </c>
      <c r="J14" s="64">
        <v>5.2433333333333332</v>
      </c>
      <c r="K14" s="63">
        <v>-5.6666666666666643E-2</v>
      </c>
      <c r="L14" s="64">
        <v>8.3193548387096783</v>
      </c>
      <c r="M14" s="63">
        <v>0.119354838709679</v>
      </c>
      <c r="N14" s="64">
        <v>13.270000000000001</v>
      </c>
      <c r="O14" s="75">
        <v>2.1700000000000017</v>
      </c>
      <c r="P14"/>
      <c r="Q14" s="29" t="s">
        <v>67</v>
      </c>
      <c r="R14" s="29" t="s">
        <v>56</v>
      </c>
      <c r="S14" s="42">
        <v>7.5</v>
      </c>
      <c r="T14" s="43">
        <v>7.1</v>
      </c>
      <c r="U14" s="21">
        <v>0.5</v>
      </c>
      <c r="V14" s="30">
        <f t="shared" si="0"/>
        <v>0.40000000000000036</v>
      </c>
      <c r="W14" s="16">
        <f t="shared" si="1"/>
        <v>0</v>
      </c>
    </row>
    <row r="15" spans="2:29" ht="15">
      <c r="B15" s="29" t="s">
        <v>68</v>
      </c>
      <c r="C15" s="29" t="s">
        <v>56</v>
      </c>
      <c r="D15" s="64">
        <v>13</v>
      </c>
      <c r="E15" s="62">
        <v>-9.9999999999999645E-2</v>
      </c>
      <c r="F15" s="64">
        <v>14.8</v>
      </c>
      <c r="G15" s="62">
        <v>1.3000000000000007</v>
      </c>
      <c r="H15" s="64">
        <v>19.3</v>
      </c>
      <c r="I15" s="72">
        <v>2.5</v>
      </c>
      <c r="J15" s="64">
        <v>25.1</v>
      </c>
      <c r="K15" s="72">
        <v>4.1000000000000014</v>
      </c>
      <c r="L15" s="64">
        <v>27.5</v>
      </c>
      <c r="M15" s="72">
        <v>2.5</v>
      </c>
      <c r="N15" s="64">
        <v>31.9</v>
      </c>
      <c r="O15" s="72">
        <v>3.5999999999999979</v>
      </c>
      <c r="P15"/>
      <c r="Q15" s="29" t="s">
        <v>68</v>
      </c>
      <c r="R15" s="29" t="s">
        <v>56</v>
      </c>
      <c r="S15" s="42">
        <v>32.700000000000003</v>
      </c>
      <c r="T15" s="43">
        <v>31</v>
      </c>
      <c r="U15" s="21">
        <v>2.4</v>
      </c>
      <c r="V15" s="30">
        <f t="shared" si="0"/>
        <v>1.7000000000000028</v>
      </c>
      <c r="W15" s="16">
        <f t="shared" si="1"/>
        <v>0</v>
      </c>
    </row>
    <row r="16" spans="2:29" ht="15">
      <c r="B16" s="29" t="s">
        <v>69</v>
      </c>
      <c r="C16" s="29" t="s">
        <v>56</v>
      </c>
      <c r="D16" s="64">
        <v>-0.5</v>
      </c>
      <c r="E16" s="62">
        <v>-2.8</v>
      </c>
      <c r="F16" s="64">
        <v>3.8</v>
      </c>
      <c r="G16" s="62">
        <v>0.89999999999999991</v>
      </c>
      <c r="H16" s="64">
        <v>7.4</v>
      </c>
      <c r="I16" s="62">
        <v>1.4000000000000004</v>
      </c>
      <c r="J16" s="64">
        <v>13.8</v>
      </c>
      <c r="K16" s="62">
        <v>5.2000000000000011</v>
      </c>
      <c r="L16" s="64">
        <v>13.2</v>
      </c>
      <c r="M16" s="62">
        <v>1.5999999999999996</v>
      </c>
      <c r="N16" s="64">
        <v>16.3</v>
      </c>
      <c r="O16" s="62">
        <v>1.4000000000000004</v>
      </c>
      <c r="P16"/>
      <c r="Q16" s="29" t="s">
        <v>69</v>
      </c>
      <c r="R16" s="29" t="s">
        <v>56</v>
      </c>
      <c r="S16" s="42">
        <v>-0.5</v>
      </c>
      <c r="T16" s="43">
        <v>0.3</v>
      </c>
      <c r="U16" s="21"/>
      <c r="V16" s="30">
        <f t="shared" si="0"/>
        <v>-0.8</v>
      </c>
      <c r="W16" s="16"/>
    </row>
    <row r="17" spans="2:24" ht="15">
      <c r="B17" s="29" t="s">
        <v>70</v>
      </c>
      <c r="C17" s="29" t="s">
        <v>56</v>
      </c>
      <c r="D17" s="64">
        <v>9</v>
      </c>
      <c r="E17" s="62">
        <v>0.40000000000000036</v>
      </c>
      <c r="F17" s="64">
        <v>11</v>
      </c>
      <c r="G17" s="62">
        <v>2.5</v>
      </c>
      <c r="H17" s="64">
        <v>9.5</v>
      </c>
      <c r="I17" s="62">
        <v>0.19999999999999929</v>
      </c>
      <c r="J17" s="42">
        <v>9.4</v>
      </c>
      <c r="K17" s="62">
        <v>-1.2999999999999989</v>
      </c>
      <c r="L17" s="64">
        <v>14</v>
      </c>
      <c r="M17" s="62">
        <v>0.40000000000000036</v>
      </c>
      <c r="N17" s="64">
        <v>19</v>
      </c>
      <c r="O17" s="62">
        <v>2.6999999999999993</v>
      </c>
      <c r="P17"/>
      <c r="Q17" s="29" t="s">
        <v>70</v>
      </c>
      <c r="R17" s="29" t="s">
        <v>56</v>
      </c>
      <c r="S17" s="42">
        <v>21</v>
      </c>
      <c r="T17" s="43">
        <v>18.399999999999999</v>
      </c>
      <c r="U17" s="21"/>
      <c r="V17" s="30">
        <f t="shared" si="0"/>
        <v>2.6000000000000014</v>
      </c>
      <c r="W17" s="16"/>
      <c r="X17" t="s">
        <v>114</v>
      </c>
    </row>
    <row r="18" spans="2:24" ht="15">
      <c r="B18" s="29" t="s">
        <v>71</v>
      </c>
      <c r="C18" s="29" t="s">
        <v>56</v>
      </c>
      <c r="D18" s="64">
        <v>-5.3</v>
      </c>
      <c r="E18" s="62">
        <v>-1.4</v>
      </c>
      <c r="F18" s="64">
        <v>-2.8</v>
      </c>
      <c r="G18" s="62">
        <v>0.5</v>
      </c>
      <c r="H18" s="64">
        <v>-4.5</v>
      </c>
      <c r="I18" s="72">
        <v>-2.2999999999999998</v>
      </c>
      <c r="J18" s="42">
        <v>1.3</v>
      </c>
      <c r="K18" s="72">
        <v>1.7000000000000002</v>
      </c>
      <c r="L18" s="64">
        <v>2.2000000000000002</v>
      </c>
      <c r="M18" s="62">
        <v>0.10000000000000009</v>
      </c>
      <c r="N18" s="64">
        <v>7.5</v>
      </c>
      <c r="O18" s="62">
        <v>1.0999999999999996</v>
      </c>
      <c r="P18"/>
      <c r="Q18" s="29" t="s">
        <v>71</v>
      </c>
      <c r="R18" s="29" t="s">
        <v>56</v>
      </c>
      <c r="S18" s="42">
        <v>-5.3</v>
      </c>
      <c r="T18" s="43">
        <v>-5.7</v>
      </c>
      <c r="U18" s="21">
        <v>1.9</v>
      </c>
      <c r="V18" s="30">
        <f t="shared" si="0"/>
        <v>0.40000000000000036</v>
      </c>
      <c r="W18" s="16">
        <f t="shared" si="1"/>
        <v>0</v>
      </c>
    </row>
    <row r="19" spans="2:24" ht="15">
      <c r="B19" s="29" t="s">
        <v>72</v>
      </c>
      <c r="C19" s="29" t="s">
        <v>92</v>
      </c>
      <c r="D19" s="64">
        <v>13</v>
      </c>
      <c r="E19" s="63">
        <v>4.5999999999999996</v>
      </c>
      <c r="F19" s="64">
        <v>5</v>
      </c>
      <c r="G19" s="63">
        <v>-2.5999999999999996</v>
      </c>
      <c r="H19" s="64">
        <v>8</v>
      </c>
      <c r="I19" s="63">
        <v>4.3</v>
      </c>
      <c r="J19" s="13">
        <v>0</v>
      </c>
      <c r="K19" s="63">
        <v>-1.5</v>
      </c>
      <c r="L19" s="64">
        <v>0</v>
      </c>
      <c r="M19" s="62">
        <v>-0.1</v>
      </c>
      <c r="N19" s="64">
        <v>0</v>
      </c>
      <c r="O19" s="63">
        <v>0</v>
      </c>
      <c r="P19"/>
      <c r="Q19" s="29" t="s">
        <v>72</v>
      </c>
      <c r="R19" s="29" t="s">
        <v>92</v>
      </c>
      <c r="S19" s="42">
        <v>33</v>
      </c>
      <c r="T19" s="43">
        <v>33.799999999999997</v>
      </c>
      <c r="U19" s="21"/>
      <c r="V19" s="30">
        <f t="shared" si="0"/>
        <v>-0.79999999999999716</v>
      </c>
      <c r="W19" s="16"/>
    </row>
    <row r="20" spans="2:24" ht="15">
      <c r="B20" s="29" t="s">
        <v>73</v>
      </c>
      <c r="C20" s="29" t="s">
        <v>56</v>
      </c>
      <c r="D20" s="64">
        <v>-1.8310344827586209</v>
      </c>
      <c r="E20" s="63">
        <v>-1.2310344827586208</v>
      </c>
      <c r="F20" s="64">
        <v>0.62142857142857122</v>
      </c>
      <c r="G20" s="63">
        <v>1.1214285714285712</v>
      </c>
      <c r="H20" s="64">
        <v>-7.4193548387096908E-2</v>
      </c>
      <c r="I20" s="63">
        <v>-0.67419354838709689</v>
      </c>
      <c r="J20" s="64">
        <v>2.29</v>
      </c>
      <c r="K20" s="63">
        <v>0.29000000000000004</v>
      </c>
      <c r="L20" s="64">
        <v>5.4741935483870954</v>
      </c>
      <c r="M20" s="63">
        <v>0.2741935483870952</v>
      </c>
      <c r="N20" s="64">
        <v>10.066666666666668</v>
      </c>
      <c r="O20" s="63">
        <v>1.3666666666666689</v>
      </c>
      <c r="P20"/>
      <c r="Q20" s="29" t="s">
        <v>73</v>
      </c>
      <c r="R20" s="29" t="s">
        <v>56</v>
      </c>
      <c r="S20" s="42">
        <v>4.9000000000000004</v>
      </c>
      <c r="T20" s="43">
        <v>4</v>
      </c>
      <c r="U20" s="21">
        <v>0.8</v>
      </c>
      <c r="V20" s="80">
        <f t="shared" si="0"/>
        <v>0.90000000000000036</v>
      </c>
      <c r="W20" s="16">
        <f t="shared" si="1"/>
        <v>1</v>
      </c>
    </row>
    <row r="21" spans="2:24" ht="15">
      <c r="B21" s="29" t="s">
        <v>74</v>
      </c>
      <c r="C21" s="29" t="s">
        <v>56</v>
      </c>
      <c r="D21" s="64">
        <v>-6.1</v>
      </c>
      <c r="E21" s="62">
        <v>1.8000000000000007</v>
      </c>
      <c r="F21" s="64">
        <v>-6</v>
      </c>
      <c r="G21" s="62">
        <v>1.7000000000000002</v>
      </c>
      <c r="H21" s="64">
        <v>-8</v>
      </c>
      <c r="I21" s="62">
        <v>-1.4000000000000004</v>
      </c>
      <c r="J21" s="64">
        <v>-3.5</v>
      </c>
      <c r="K21" s="63">
        <v>1.2000000000000002</v>
      </c>
      <c r="L21" s="64">
        <v>-3.1</v>
      </c>
      <c r="M21" s="62">
        <v>-1</v>
      </c>
      <c r="N21" s="64">
        <v>3.6</v>
      </c>
      <c r="O21" s="62">
        <v>1.3000000000000003</v>
      </c>
      <c r="P21"/>
      <c r="Q21" s="29" t="s">
        <v>74</v>
      </c>
      <c r="R21" s="29" t="s">
        <v>56</v>
      </c>
      <c r="S21" s="42">
        <v>-8</v>
      </c>
      <c r="T21" s="43">
        <v>-9.8000000000000007</v>
      </c>
      <c r="U21" s="21">
        <v>1.9</v>
      </c>
      <c r="V21" s="30">
        <f t="shared" si="0"/>
        <v>1.8000000000000007</v>
      </c>
      <c r="W21" s="16">
        <f t="shared" si="1"/>
        <v>0</v>
      </c>
    </row>
    <row r="22" spans="2:24" ht="15">
      <c r="B22" s="29" t="s">
        <v>75</v>
      </c>
      <c r="C22" s="29" t="s">
        <v>92</v>
      </c>
      <c r="D22" s="64">
        <v>23</v>
      </c>
      <c r="E22" s="41">
        <v>5.8999999999999986</v>
      </c>
      <c r="F22" s="64">
        <v>11</v>
      </c>
      <c r="G22" s="41">
        <v>-4.4000000000000004</v>
      </c>
      <c r="H22" s="64">
        <v>16</v>
      </c>
      <c r="I22" s="41">
        <v>1.5999999999999996</v>
      </c>
      <c r="J22" s="64">
        <v>10</v>
      </c>
      <c r="K22" s="41">
        <v>1.3000000000000007</v>
      </c>
      <c r="L22" s="64">
        <v>4</v>
      </c>
      <c r="M22" s="41">
        <v>1.2000000000000002</v>
      </c>
      <c r="N22" s="64">
        <v>0</v>
      </c>
      <c r="O22" s="41">
        <v>-0.1</v>
      </c>
      <c r="P22"/>
      <c r="Q22" s="29" t="s">
        <v>75</v>
      </c>
      <c r="R22" s="29" t="s">
        <v>92</v>
      </c>
      <c r="S22" s="42">
        <v>88</v>
      </c>
      <c r="T22" s="41">
        <v>90.7</v>
      </c>
      <c r="U22" s="41"/>
      <c r="V22" s="30">
        <f t="shared" si="0"/>
        <v>-2.7000000000000028</v>
      </c>
      <c r="W22" s="16"/>
    </row>
    <row r="23" spans="2:24" ht="15">
      <c r="B23" s="29" t="s">
        <v>76</v>
      </c>
      <c r="C23" s="29" t="s">
        <v>56</v>
      </c>
      <c r="D23" s="64">
        <v>-0.85517241379310338</v>
      </c>
      <c r="E23" s="73">
        <v>-1.4551724137931035</v>
      </c>
      <c r="F23" s="64">
        <v>1.1642857142857141</v>
      </c>
      <c r="G23" s="41">
        <v>0.46428571428571419</v>
      </c>
      <c r="H23" s="64">
        <v>1.0225806451612902</v>
      </c>
      <c r="I23" s="41">
        <v>-1.17741935483871</v>
      </c>
      <c r="J23" s="64">
        <v>4.16</v>
      </c>
      <c r="K23" s="41">
        <v>-0.13999999999999968</v>
      </c>
      <c r="L23" s="64">
        <v>7.9322580645161285</v>
      </c>
      <c r="M23" s="41">
        <v>0.33225806451612883</v>
      </c>
      <c r="N23" s="64">
        <v>11.36</v>
      </c>
      <c r="O23" s="41">
        <v>0.35999999999999943</v>
      </c>
      <c r="P23"/>
      <c r="Q23" s="29" t="s">
        <v>76</v>
      </c>
      <c r="R23" s="29" t="s">
        <v>56</v>
      </c>
      <c r="S23" s="42">
        <v>5.8</v>
      </c>
      <c r="T23" s="41">
        <v>5.9</v>
      </c>
      <c r="U23" s="41">
        <v>0.8</v>
      </c>
      <c r="V23" s="30">
        <f t="shared" si="0"/>
        <v>-0.10000000000000053</v>
      </c>
      <c r="W23" s="16">
        <f t="shared" si="1"/>
        <v>0</v>
      </c>
    </row>
    <row r="24" spans="2:24" ht="15">
      <c r="B24" s="29" t="s">
        <v>77</v>
      </c>
      <c r="C24" s="29" t="s">
        <v>56</v>
      </c>
      <c r="D24" s="64">
        <v>-6.5</v>
      </c>
      <c r="E24" s="62">
        <v>-0.70000000000000018</v>
      </c>
      <c r="F24" s="64">
        <v>-4.2</v>
      </c>
      <c r="G24" s="63">
        <v>1</v>
      </c>
      <c r="H24" s="64">
        <v>-5.5</v>
      </c>
      <c r="I24" s="62">
        <v>-1.2999999999999998</v>
      </c>
      <c r="J24" s="64">
        <v>0.4</v>
      </c>
      <c r="K24" s="72">
        <v>2.2999999999999998</v>
      </c>
      <c r="L24" s="64">
        <v>1.5</v>
      </c>
      <c r="M24" s="62">
        <v>0.10000000000000009</v>
      </c>
      <c r="N24" s="64">
        <v>6.4</v>
      </c>
      <c r="O24" s="62">
        <v>0.80000000000000071</v>
      </c>
      <c r="P24"/>
      <c r="Q24" s="29" t="s">
        <v>77</v>
      </c>
      <c r="R24" s="29" t="s">
        <v>56</v>
      </c>
      <c r="S24" s="42">
        <v>-6.5</v>
      </c>
      <c r="T24" s="43">
        <v>-7.1</v>
      </c>
      <c r="U24" s="21">
        <v>1.7</v>
      </c>
      <c r="V24" s="30">
        <f t="shared" si="0"/>
        <v>0.59999999999999964</v>
      </c>
      <c r="W24" s="16">
        <f t="shared" si="1"/>
        <v>0</v>
      </c>
    </row>
    <row r="25" spans="2:24" ht="15">
      <c r="B25" s="29" t="s">
        <v>78</v>
      </c>
      <c r="C25" s="29" t="s">
        <v>56</v>
      </c>
      <c r="D25" s="64">
        <v>4.6612903225806441</v>
      </c>
      <c r="E25" s="62">
        <v>-0.23870967741935623</v>
      </c>
      <c r="F25" s="64">
        <v>5.1464285714285722</v>
      </c>
      <c r="G25" s="62">
        <v>0.14642857142857224</v>
      </c>
      <c r="H25" s="64">
        <v>7.2354838709677427</v>
      </c>
      <c r="I25" s="62">
        <v>0.43548387096774288</v>
      </c>
      <c r="J25" s="64">
        <v>11.653333333333332</v>
      </c>
      <c r="K25" s="74">
        <v>1.3533333333333317</v>
      </c>
      <c r="L25" s="64">
        <v>15.735483870967743</v>
      </c>
      <c r="M25" s="75">
        <v>1.6354838709677431</v>
      </c>
      <c r="N25" s="64">
        <v>19.029999999999998</v>
      </c>
      <c r="O25" s="72">
        <v>1.629999999999999</v>
      </c>
      <c r="P25"/>
      <c r="Q25" s="29" t="s">
        <v>78</v>
      </c>
      <c r="R25" s="29" t="s">
        <v>56</v>
      </c>
      <c r="S25" s="42">
        <v>12.5</v>
      </c>
      <c r="T25" s="43">
        <v>11.6</v>
      </c>
      <c r="U25" s="21">
        <v>0.4</v>
      </c>
      <c r="V25" s="79">
        <f t="shared" si="0"/>
        <v>0.90000000000000036</v>
      </c>
      <c r="W25" s="16">
        <f t="shared" si="1"/>
        <v>2</v>
      </c>
    </row>
    <row r="26" spans="2:24" ht="15">
      <c r="B26" s="29" t="s">
        <v>79</v>
      </c>
      <c r="C26" s="29" t="s">
        <v>56</v>
      </c>
      <c r="D26" s="64">
        <v>7.2032258064516093</v>
      </c>
      <c r="E26" s="41"/>
      <c r="F26" s="64">
        <v>6.5214285714285714</v>
      </c>
      <c r="G26" s="41"/>
      <c r="H26" s="64">
        <v>7.5548387096774192</v>
      </c>
      <c r="I26" s="41"/>
      <c r="J26" s="64">
        <v>10.51333333333333</v>
      </c>
      <c r="K26" s="41"/>
      <c r="L26" s="64">
        <v>13.758064516129032</v>
      </c>
      <c r="M26" s="41"/>
      <c r="N26" s="64">
        <v>16.266666666666666</v>
      </c>
      <c r="O26" s="41"/>
      <c r="P26"/>
      <c r="Q26" s="29" t="s">
        <v>79</v>
      </c>
      <c r="R26" s="29" t="s">
        <v>56</v>
      </c>
      <c r="S26" s="42">
        <v>12.6</v>
      </c>
      <c r="T26" s="41"/>
      <c r="U26" s="41"/>
      <c r="V26" s="30"/>
      <c r="W26" s="16"/>
    </row>
    <row r="27" spans="2:24" ht="16">
      <c r="B27" s="28" t="s">
        <v>80</v>
      </c>
      <c r="C27" s="28"/>
      <c r="D27" s="64"/>
      <c r="E27" s="62"/>
      <c r="F27" s="64"/>
      <c r="G27" s="63"/>
      <c r="H27" s="64"/>
      <c r="I27" s="62"/>
      <c r="J27" s="64"/>
      <c r="K27" s="62"/>
      <c r="L27" s="64"/>
      <c r="M27" s="62"/>
      <c r="N27" s="64"/>
      <c r="O27" s="62"/>
      <c r="P27"/>
      <c r="Q27" s="28" t="s">
        <v>80</v>
      </c>
      <c r="R27" s="28"/>
      <c r="S27" s="42"/>
      <c r="T27" s="43"/>
      <c r="U27" s="21"/>
      <c r="V27" s="30"/>
      <c r="W27" s="16"/>
    </row>
    <row r="28" spans="2:24" ht="15">
      <c r="B28" s="29" t="s">
        <v>81</v>
      </c>
      <c r="C28" s="29" t="s">
        <v>58</v>
      </c>
      <c r="D28" s="64">
        <v>71.800000000000011</v>
      </c>
      <c r="E28" s="62">
        <v>119.66666666666669</v>
      </c>
      <c r="F28" s="64">
        <v>48.2</v>
      </c>
      <c r="G28" s="62">
        <v>101.90274841437633</v>
      </c>
      <c r="H28" s="64">
        <v>1.7000000000000002</v>
      </c>
      <c r="I28" s="72">
        <v>3.94431554524362</v>
      </c>
      <c r="J28" s="64">
        <v>18.900000000000002</v>
      </c>
      <c r="K28" s="62">
        <v>38.809034907597535</v>
      </c>
      <c r="L28" s="64">
        <v>28.9</v>
      </c>
      <c r="M28" s="62">
        <v>50.701754385964911</v>
      </c>
      <c r="N28" s="64">
        <v>27.600000000000005</v>
      </c>
      <c r="O28" s="62">
        <v>54.011741682974566</v>
      </c>
      <c r="P28"/>
      <c r="Q28" s="29" t="s">
        <v>81</v>
      </c>
      <c r="R28" s="29" t="s">
        <v>58</v>
      </c>
      <c r="S28" s="42">
        <v>594.79999999999995</v>
      </c>
      <c r="T28" s="43">
        <v>683.9</v>
      </c>
      <c r="U28" s="21">
        <v>121</v>
      </c>
      <c r="V28" s="30">
        <f t="shared" si="0"/>
        <v>-89.100000000000023</v>
      </c>
      <c r="W28" s="16">
        <f t="shared" si="1"/>
        <v>0</v>
      </c>
    </row>
    <row r="29" spans="2:24" ht="15">
      <c r="B29" s="29" t="s">
        <v>82</v>
      </c>
      <c r="C29" s="29" t="s">
        <v>58</v>
      </c>
      <c r="D29" s="64">
        <v>18.899999999999999</v>
      </c>
      <c r="E29" s="41">
        <v>154.91803278688525</v>
      </c>
      <c r="F29" s="64">
        <v>12</v>
      </c>
      <c r="G29" s="41">
        <v>100.84033613445378</v>
      </c>
      <c r="H29" s="64">
        <v>0.4</v>
      </c>
      <c r="I29" s="41">
        <v>3.3613445378151261</v>
      </c>
      <c r="J29" s="64">
        <v>16.3</v>
      </c>
      <c r="K29" s="41">
        <v>128.34645669291339</v>
      </c>
      <c r="L29" s="64">
        <v>9.5</v>
      </c>
      <c r="M29" s="41">
        <v>59.748427672955977</v>
      </c>
      <c r="N29" s="64">
        <v>6.9</v>
      </c>
      <c r="O29" s="41">
        <v>46.621621621621621</v>
      </c>
      <c r="P29"/>
      <c r="Q29" s="29" t="s">
        <v>82</v>
      </c>
      <c r="R29" s="29" t="s">
        <v>58</v>
      </c>
      <c r="S29" s="42">
        <v>35.9</v>
      </c>
      <c r="T29" s="41">
        <v>33.6</v>
      </c>
      <c r="U29" s="41"/>
      <c r="V29" s="30">
        <f t="shared" si="0"/>
        <v>2.2999999999999972</v>
      </c>
      <c r="W29" s="16"/>
    </row>
    <row r="30" spans="2:24" ht="15">
      <c r="B30" s="29" t="s">
        <v>13</v>
      </c>
      <c r="C30" s="29" t="s">
        <v>92</v>
      </c>
      <c r="D30" s="64">
        <v>13</v>
      </c>
      <c r="E30" s="62">
        <v>-3.6999999999999993</v>
      </c>
      <c r="F30" s="64">
        <v>13</v>
      </c>
      <c r="G30" s="62">
        <v>-0.80000000000000071</v>
      </c>
      <c r="H30" s="64">
        <v>5</v>
      </c>
      <c r="I30" s="62">
        <v>-8.8000000000000007</v>
      </c>
      <c r="J30" s="64">
        <v>6</v>
      </c>
      <c r="K30" s="62">
        <v>-6.4</v>
      </c>
      <c r="L30" s="64">
        <v>9</v>
      </c>
      <c r="M30" s="62">
        <v>-4.0999999999999996</v>
      </c>
      <c r="N30" s="64">
        <v>10</v>
      </c>
      <c r="O30" s="62">
        <v>-1.8000000000000007</v>
      </c>
      <c r="P30"/>
      <c r="Q30" s="29" t="s">
        <v>13</v>
      </c>
      <c r="R30" s="29" t="s">
        <v>92</v>
      </c>
      <c r="S30" s="42">
        <v>131</v>
      </c>
      <c r="T30" s="43">
        <v>166.9</v>
      </c>
      <c r="U30" s="21"/>
      <c r="V30" s="30">
        <f t="shared" si="0"/>
        <v>-35.900000000000006</v>
      </c>
      <c r="W30" s="16"/>
    </row>
    <row r="31" spans="2:24" ht="15">
      <c r="B31" s="29" t="s">
        <v>14</v>
      </c>
      <c r="C31" s="29" t="s">
        <v>92</v>
      </c>
      <c r="D31" s="64">
        <v>10</v>
      </c>
      <c r="E31" s="63">
        <v>-1.9000000000000004</v>
      </c>
      <c r="F31" s="64">
        <v>9</v>
      </c>
      <c r="G31" s="62">
        <v>-0.5</v>
      </c>
      <c r="H31" s="64">
        <v>0</v>
      </c>
      <c r="I31" s="62">
        <v>-9.1</v>
      </c>
      <c r="J31" s="64">
        <v>2</v>
      </c>
      <c r="K31" s="62">
        <v>-6.9</v>
      </c>
      <c r="L31" s="64">
        <v>6</v>
      </c>
      <c r="M31" s="62">
        <v>-3.6999999999999993</v>
      </c>
      <c r="N31" s="64">
        <v>7</v>
      </c>
      <c r="O31" s="62">
        <v>-1.1999999999999993</v>
      </c>
      <c r="P31"/>
      <c r="Q31" s="29" t="s">
        <v>14</v>
      </c>
      <c r="R31" s="29" t="s">
        <v>92</v>
      </c>
      <c r="S31" s="42">
        <v>89</v>
      </c>
      <c r="T31" s="43">
        <v>117.9</v>
      </c>
      <c r="U31" s="21"/>
      <c r="V31" s="30">
        <f t="shared" si="0"/>
        <v>-28.900000000000006</v>
      </c>
      <c r="W31" s="16"/>
    </row>
    <row r="32" spans="2:24" ht="16">
      <c r="B32" s="28" t="s">
        <v>83</v>
      </c>
      <c r="C32" s="28"/>
      <c r="D32" s="64"/>
      <c r="E32" s="65"/>
      <c r="F32" s="64"/>
      <c r="G32" s="62"/>
      <c r="H32" s="64"/>
      <c r="I32" s="65"/>
      <c r="J32" s="64"/>
      <c r="K32" s="65"/>
      <c r="L32" s="64"/>
      <c r="M32" s="62"/>
      <c r="N32" s="64"/>
      <c r="O32" s="62"/>
      <c r="P32"/>
      <c r="Q32" s="28" t="s">
        <v>83</v>
      </c>
      <c r="R32" s="28"/>
      <c r="S32" s="42"/>
      <c r="T32" s="43"/>
      <c r="U32" s="21"/>
      <c r="V32" s="30"/>
      <c r="W32" s="16"/>
    </row>
    <row r="33" spans="2:24" ht="15">
      <c r="B33" s="29" t="s">
        <v>84</v>
      </c>
      <c r="C33" s="31" t="s">
        <v>93</v>
      </c>
      <c r="D33" s="66">
        <v>51.900000000000006</v>
      </c>
      <c r="E33" s="62">
        <v>81.475667189952915</v>
      </c>
      <c r="F33" s="67">
        <v>68.100000000000023</v>
      </c>
      <c r="G33" s="62">
        <v>83.150183150183167</v>
      </c>
      <c r="H33" s="67">
        <v>183.79999999999995</v>
      </c>
      <c r="I33" s="72">
        <v>155.49915397631131</v>
      </c>
      <c r="J33" s="67">
        <v>238.70000000000002</v>
      </c>
      <c r="K33" s="75">
        <v>143.62214199759327</v>
      </c>
      <c r="L33" s="68">
        <v>256.5</v>
      </c>
      <c r="M33" s="72">
        <v>127.93017456359102</v>
      </c>
      <c r="N33" s="42">
        <v>253.05</v>
      </c>
      <c r="O33" s="72">
        <v>128.32150101419879</v>
      </c>
      <c r="P33"/>
      <c r="Q33" s="29" t="s">
        <v>84</v>
      </c>
      <c r="R33" s="31" t="s">
        <v>93</v>
      </c>
      <c r="S33" s="42">
        <v>1897.3</v>
      </c>
      <c r="T33" s="43">
        <v>1614.2</v>
      </c>
      <c r="U33" s="21">
        <v>113.5</v>
      </c>
      <c r="V33" s="79">
        <f t="shared" si="0"/>
        <v>283.09999999999991</v>
      </c>
      <c r="W33" s="16">
        <f t="shared" si="1"/>
        <v>2</v>
      </c>
      <c r="X33" t="s">
        <v>113</v>
      </c>
    </row>
    <row r="34" spans="2:24" ht="15">
      <c r="B34" s="29" t="s">
        <v>85</v>
      </c>
      <c r="C34" s="29" t="s">
        <v>93</v>
      </c>
      <c r="D34" s="42">
        <v>1.6741935483870969</v>
      </c>
      <c r="E34" s="69">
        <v>-0.37580645161290294</v>
      </c>
      <c r="F34" s="42">
        <v>2.4321428571428578</v>
      </c>
      <c r="G34" s="40">
        <v>-0.46785714285714208</v>
      </c>
      <c r="H34" s="42">
        <v>5.9290322580645149</v>
      </c>
      <c r="I34" s="42">
        <v>2.1190322580645149</v>
      </c>
      <c r="J34" s="42">
        <v>7.956666666666667</v>
      </c>
      <c r="K34" s="43">
        <v>2.416666666666667</v>
      </c>
      <c r="L34" s="42">
        <v>8.2741935483870961</v>
      </c>
      <c r="M34" s="42">
        <v>1.8041935483870963</v>
      </c>
      <c r="N34" s="42">
        <v>8.4350000000000005</v>
      </c>
      <c r="O34" s="42">
        <v>1.8650000000000002</v>
      </c>
      <c r="P34"/>
      <c r="Q34" s="29" t="s">
        <v>85</v>
      </c>
      <c r="R34" s="29" t="s">
        <v>93</v>
      </c>
      <c r="S34" s="42">
        <v>5.21</v>
      </c>
      <c r="T34" s="42">
        <v>4.42</v>
      </c>
      <c r="U34" s="42"/>
      <c r="V34" s="30">
        <f t="shared" si="0"/>
        <v>0.79</v>
      </c>
      <c r="W34" s="16"/>
    </row>
    <row r="35" spans="2:24" ht="15">
      <c r="B35" s="29" t="s">
        <v>86</v>
      </c>
      <c r="C35" s="29" t="s">
        <v>93</v>
      </c>
      <c r="D35" s="42">
        <v>7.7</v>
      </c>
      <c r="E35" s="42"/>
      <c r="F35" s="42">
        <v>9.1</v>
      </c>
      <c r="G35" s="42"/>
      <c r="H35" s="42">
        <v>11.6</v>
      </c>
      <c r="I35" s="42"/>
      <c r="J35" s="42">
        <v>13.2</v>
      </c>
      <c r="K35" s="42"/>
      <c r="L35" s="42">
        <v>14.2</v>
      </c>
      <c r="M35" s="42"/>
      <c r="N35" s="42">
        <v>14.2</v>
      </c>
      <c r="O35" s="42"/>
      <c r="P35"/>
      <c r="Q35" s="29" t="s">
        <v>86</v>
      </c>
      <c r="R35" s="29" t="s">
        <v>93</v>
      </c>
      <c r="S35" s="42">
        <v>15.9</v>
      </c>
      <c r="T35" s="42"/>
      <c r="U35" s="42"/>
      <c r="V35" s="30"/>
      <c r="W35" s="16"/>
      <c r="X35" t="s">
        <v>111</v>
      </c>
    </row>
    <row r="36" spans="2:24" ht="15">
      <c r="B36" s="29" t="s">
        <v>87</v>
      </c>
      <c r="C36" s="29" t="s">
        <v>94</v>
      </c>
      <c r="D36" s="42">
        <v>5.080645161290323</v>
      </c>
      <c r="E36" s="42"/>
      <c r="F36" s="42">
        <v>6.174999999999998</v>
      </c>
      <c r="G36" s="42"/>
      <c r="H36" s="42">
        <v>4.0645161290322571</v>
      </c>
      <c r="I36" s="42"/>
      <c r="J36" s="42">
        <v>5.576666666666668</v>
      </c>
      <c r="K36" s="43"/>
      <c r="L36" s="42">
        <v>5.870967741935484</v>
      </c>
      <c r="M36" s="42"/>
      <c r="N36" s="42">
        <v>7.0699999999999985</v>
      </c>
      <c r="O36" s="42"/>
      <c r="P36"/>
      <c r="Q36" s="29" t="s">
        <v>87</v>
      </c>
      <c r="R36" s="29" t="s">
        <v>94</v>
      </c>
      <c r="S36" s="42">
        <v>8.1</v>
      </c>
      <c r="T36" s="42"/>
      <c r="U36" s="42"/>
      <c r="V36" s="30"/>
      <c r="W36" s="16"/>
    </row>
    <row r="37" spans="2:24" ht="15">
      <c r="B37" s="29" t="s">
        <v>88</v>
      </c>
      <c r="C37" s="29" t="s">
        <v>92</v>
      </c>
      <c r="D37" s="42">
        <v>1</v>
      </c>
      <c r="E37" s="42">
        <v>-1.2999999999999998</v>
      </c>
      <c r="F37" s="42">
        <v>1</v>
      </c>
      <c r="G37" s="42">
        <v>-1.4</v>
      </c>
      <c r="H37" s="42">
        <v>0</v>
      </c>
      <c r="I37" s="42">
        <v>-1.6</v>
      </c>
      <c r="J37" s="42">
        <v>0</v>
      </c>
      <c r="K37" s="43">
        <v>-0.6</v>
      </c>
      <c r="L37" s="42">
        <v>0</v>
      </c>
      <c r="M37" s="42">
        <v>-0.1</v>
      </c>
      <c r="N37" s="42">
        <v>0</v>
      </c>
      <c r="O37" s="42">
        <v>-0.1</v>
      </c>
      <c r="P37"/>
      <c r="Q37" s="29" t="s">
        <v>88</v>
      </c>
      <c r="R37" s="29" t="s">
        <v>92</v>
      </c>
      <c r="S37" s="42">
        <v>2</v>
      </c>
      <c r="T37" s="42">
        <v>15.4</v>
      </c>
      <c r="U37" s="42"/>
      <c r="V37" s="30">
        <f t="shared" si="0"/>
        <v>-13.4</v>
      </c>
      <c r="W37" s="16"/>
    </row>
    <row r="38" spans="2:24" ht="15">
      <c r="B38" s="29" t="s">
        <v>89</v>
      </c>
      <c r="C38" s="29" t="s">
        <v>92</v>
      </c>
      <c r="D38" s="42">
        <v>2</v>
      </c>
      <c r="E38" s="42">
        <v>0.60000000000000009</v>
      </c>
      <c r="F38" s="42">
        <v>0</v>
      </c>
      <c r="G38" s="42">
        <v>-1.7</v>
      </c>
      <c r="H38" s="42">
        <v>0</v>
      </c>
      <c r="I38" s="42">
        <v>-0.5</v>
      </c>
      <c r="J38" s="42">
        <v>0</v>
      </c>
      <c r="K38" s="43">
        <v>0</v>
      </c>
      <c r="L38" s="42">
        <v>0</v>
      </c>
      <c r="M38" s="42">
        <v>0</v>
      </c>
      <c r="N38" s="71">
        <v>0</v>
      </c>
      <c r="O38" s="42">
        <v>0</v>
      </c>
      <c r="P38"/>
      <c r="Q38" s="29" t="s">
        <v>89</v>
      </c>
      <c r="R38" s="29" t="s">
        <v>92</v>
      </c>
      <c r="S38" s="42">
        <v>2</v>
      </c>
      <c r="T38" s="42">
        <v>5.0999999999999996</v>
      </c>
      <c r="U38" s="42"/>
      <c r="V38" s="30">
        <f t="shared" si="0"/>
        <v>-3.0999999999999996</v>
      </c>
      <c r="W38" s="16"/>
    </row>
    <row r="39" spans="2:24">
      <c r="P39"/>
    </row>
    <row r="40" spans="2:24">
      <c r="P40"/>
    </row>
    <row r="41" spans="2:24" ht="56">
      <c r="B41" s="16"/>
      <c r="C41" s="33" t="s">
        <v>91</v>
      </c>
      <c r="D41" s="8" t="s">
        <v>7</v>
      </c>
      <c r="E41" s="17" t="s">
        <v>90</v>
      </c>
      <c r="F41" s="8" t="s">
        <v>8</v>
      </c>
      <c r="G41" s="17" t="s">
        <v>90</v>
      </c>
      <c r="H41" s="8" t="s">
        <v>9</v>
      </c>
      <c r="I41" s="17" t="s">
        <v>90</v>
      </c>
      <c r="J41" s="8" t="s">
        <v>10</v>
      </c>
      <c r="K41" s="17" t="s">
        <v>90</v>
      </c>
      <c r="L41" s="8" t="s">
        <v>11</v>
      </c>
      <c r="M41" s="17" t="s">
        <v>90</v>
      </c>
      <c r="N41" s="8" t="s">
        <v>12</v>
      </c>
      <c r="O41" s="17" t="s">
        <v>90</v>
      </c>
      <c r="P41"/>
    </row>
    <row r="42" spans="2:24" ht="16">
      <c r="B42" s="28" t="s">
        <v>64</v>
      </c>
      <c r="C42" s="28"/>
      <c r="D42" s="61"/>
      <c r="E42" s="62"/>
      <c r="F42" s="61"/>
      <c r="G42" s="62"/>
      <c r="H42" s="61"/>
      <c r="I42" s="62"/>
      <c r="J42" s="61"/>
      <c r="K42" s="63"/>
      <c r="L42" s="61"/>
      <c r="M42" s="62"/>
      <c r="N42" s="61"/>
      <c r="O42" s="62"/>
      <c r="P42"/>
    </row>
    <row r="43" spans="2:24" ht="15">
      <c r="B43" s="29" t="s">
        <v>65</v>
      </c>
      <c r="C43" s="29" t="s">
        <v>56</v>
      </c>
      <c r="D43" s="64">
        <v>19.754838709677419</v>
      </c>
      <c r="E43" s="72">
        <v>1.6548387096774171</v>
      </c>
      <c r="F43" s="64">
        <v>18.737096774193553</v>
      </c>
      <c r="G43" s="62">
        <v>0.93709677419355231</v>
      </c>
      <c r="H43" s="64">
        <v>14.666666666666668</v>
      </c>
      <c r="I43" s="62">
        <v>-0.33333333333333215</v>
      </c>
      <c r="J43" s="64">
        <v>11.719354838709679</v>
      </c>
      <c r="K43" s="62">
        <v>0.21935483870967865</v>
      </c>
      <c r="L43" s="64">
        <v>8.870000000000001</v>
      </c>
      <c r="M43" s="62">
        <v>0.97000000000000064</v>
      </c>
      <c r="N43" s="64">
        <v>6.6854838709677429</v>
      </c>
      <c r="O43" s="62">
        <v>1.2854838709677425</v>
      </c>
      <c r="P43"/>
    </row>
    <row r="44" spans="2:24" ht="15">
      <c r="B44" s="29" t="s">
        <v>66</v>
      </c>
      <c r="C44" s="29" t="s">
        <v>56</v>
      </c>
      <c r="D44" s="64">
        <v>25.119354838709672</v>
      </c>
      <c r="E44" s="73">
        <v>2.0193548387096705</v>
      </c>
      <c r="F44" s="64">
        <v>24.238709677419354</v>
      </c>
      <c r="G44" s="73">
        <v>1.7387096774193544</v>
      </c>
      <c r="H44" s="64">
        <v>19.209999999999997</v>
      </c>
      <c r="I44" s="41">
        <v>-0.19000000000000128</v>
      </c>
      <c r="J44" s="64">
        <v>14.7</v>
      </c>
      <c r="K44" s="41">
        <v>-0.40000000000000036</v>
      </c>
      <c r="L44" s="64">
        <v>12.072413793103449</v>
      </c>
      <c r="M44" s="41">
        <v>1.1724137931034484</v>
      </c>
      <c r="N44" s="64">
        <v>9.6419354838709666</v>
      </c>
      <c r="O44" s="41">
        <v>1.4419354838709673</v>
      </c>
      <c r="P44"/>
    </row>
    <row r="45" spans="2:24" ht="15">
      <c r="B45" s="29" t="s">
        <v>67</v>
      </c>
      <c r="C45" s="29" t="s">
        <v>56</v>
      </c>
      <c r="D45" s="64">
        <v>14.39032258064516</v>
      </c>
      <c r="E45" s="72">
        <v>1.2903225806451601</v>
      </c>
      <c r="F45" s="64">
        <v>13.235483870967741</v>
      </c>
      <c r="G45" s="62">
        <v>0.23548387096774093</v>
      </c>
      <c r="H45" s="64">
        <v>10.123333333333331</v>
      </c>
      <c r="I45" s="62">
        <v>-0.57666666666666799</v>
      </c>
      <c r="J45" s="64">
        <v>8.7387096774193527</v>
      </c>
      <c r="K45" s="63">
        <v>0.73870967741935267</v>
      </c>
      <c r="L45" s="64">
        <v>6.1366666666666676</v>
      </c>
      <c r="M45" s="63">
        <v>1.3366666666666678</v>
      </c>
      <c r="N45" s="64">
        <v>3.7290322580645161</v>
      </c>
      <c r="O45" s="62">
        <v>1.129032258064516</v>
      </c>
      <c r="P45"/>
    </row>
    <row r="46" spans="2:24" ht="15">
      <c r="B46" s="29" t="s">
        <v>68</v>
      </c>
      <c r="C46" s="29" t="s">
        <v>56</v>
      </c>
      <c r="D46" s="64">
        <v>32.700000000000003</v>
      </c>
      <c r="E46" s="62">
        <v>2.8000000000000043</v>
      </c>
      <c r="F46" s="64">
        <v>32.6</v>
      </c>
      <c r="G46" s="72">
        <v>3.7000000000000028</v>
      </c>
      <c r="H46" s="64">
        <v>26.3</v>
      </c>
      <c r="I46" s="62">
        <v>1.4000000000000021</v>
      </c>
      <c r="J46" s="64">
        <v>20.7</v>
      </c>
      <c r="K46" s="62">
        <v>0.59999999999999787</v>
      </c>
      <c r="L46" s="64">
        <v>16.899999999999999</v>
      </c>
      <c r="M46" s="62">
        <v>1.0999999999999979</v>
      </c>
      <c r="N46" s="64">
        <v>14.6</v>
      </c>
      <c r="O46" s="72">
        <v>1.4000000000000004</v>
      </c>
      <c r="P46"/>
    </row>
    <row r="47" spans="2:24" ht="15">
      <c r="B47" s="29" t="s">
        <v>69</v>
      </c>
      <c r="C47" s="29" t="s">
        <v>56</v>
      </c>
      <c r="D47" s="64">
        <v>21.1</v>
      </c>
      <c r="E47" s="62">
        <v>3.3000000000000007</v>
      </c>
      <c r="F47" s="64">
        <v>20.2</v>
      </c>
      <c r="G47" s="62">
        <v>3.0999999999999979</v>
      </c>
      <c r="H47" s="64">
        <v>14.8</v>
      </c>
      <c r="I47" s="62">
        <v>0.20000000000000107</v>
      </c>
      <c r="J47" s="64">
        <v>10.5</v>
      </c>
      <c r="K47" s="62">
        <v>0</v>
      </c>
      <c r="L47" s="64">
        <v>5.2</v>
      </c>
      <c r="M47" s="62">
        <v>-0.29999999999999982</v>
      </c>
      <c r="N47" s="64">
        <v>4.3</v>
      </c>
      <c r="O47" s="62">
        <v>2.5</v>
      </c>
      <c r="P47"/>
    </row>
    <row r="48" spans="2:24" ht="15">
      <c r="B48" s="29" t="s">
        <v>70</v>
      </c>
      <c r="C48" s="29" t="s">
        <v>56</v>
      </c>
      <c r="D48" s="64">
        <v>21</v>
      </c>
      <c r="E48" s="62">
        <v>3.6000000000000014</v>
      </c>
      <c r="F48" s="64">
        <v>17.600000000000001</v>
      </c>
      <c r="G48" s="62">
        <v>0.20000000000000284</v>
      </c>
      <c r="H48" s="64">
        <v>16.600000000000001</v>
      </c>
      <c r="I48" s="62">
        <v>1.1000000000000014</v>
      </c>
      <c r="J48" s="42">
        <v>13.3</v>
      </c>
      <c r="K48" s="62">
        <v>-0.29999999999999893</v>
      </c>
      <c r="L48" s="64">
        <v>13.6</v>
      </c>
      <c r="M48" s="62">
        <v>2.0999999999999996</v>
      </c>
      <c r="N48" s="64">
        <v>11.4</v>
      </c>
      <c r="O48" s="62">
        <v>1.7000000000000011</v>
      </c>
      <c r="P48"/>
    </row>
    <row r="49" spans="2:21" ht="15">
      <c r="B49" s="29" t="s">
        <v>71</v>
      </c>
      <c r="C49" s="29" t="s">
        <v>56</v>
      </c>
      <c r="D49" s="64">
        <v>9.6999999999999993</v>
      </c>
      <c r="E49" s="62">
        <v>0.79999999999999893</v>
      </c>
      <c r="F49" s="64">
        <v>8</v>
      </c>
      <c r="G49" s="62">
        <v>-0.30000000000000071</v>
      </c>
      <c r="H49" s="64">
        <v>3</v>
      </c>
      <c r="I49" s="72">
        <v>-2</v>
      </c>
      <c r="J49" s="42">
        <v>2.6</v>
      </c>
      <c r="K49" s="62">
        <v>1.2000000000000002</v>
      </c>
      <c r="L49" s="64">
        <v>-2</v>
      </c>
      <c r="M49" s="62">
        <v>-0.5</v>
      </c>
      <c r="N49" s="64">
        <v>-2.5</v>
      </c>
      <c r="O49" s="62">
        <v>1.7000000000000002</v>
      </c>
      <c r="P49"/>
    </row>
    <row r="50" spans="2:21" ht="15">
      <c r="B50" s="29" t="s">
        <v>72</v>
      </c>
      <c r="C50" s="29" t="s">
        <v>92</v>
      </c>
      <c r="D50" s="64">
        <v>0</v>
      </c>
      <c r="E50" s="63">
        <v>0</v>
      </c>
      <c r="F50" s="64">
        <v>0</v>
      </c>
      <c r="G50" s="63">
        <v>0</v>
      </c>
      <c r="H50" s="64">
        <v>0</v>
      </c>
      <c r="I50" s="63">
        <v>0</v>
      </c>
      <c r="J50" s="13">
        <v>0</v>
      </c>
      <c r="K50" s="63">
        <v>-0.7</v>
      </c>
      <c r="L50" s="64">
        <v>5</v>
      </c>
      <c r="M50" s="62">
        <v>1.7999999999999998</v>
      </c>
      <c r="N50" s="64">
        <v>2</v>
      </c>
      <c r="O50" s="63">
        <v>-6.6</v>
      </c>
      <c r="P50"/>
    </row>
    <row r="51" spans="2:21" ht="15">
      <c r="B51" s="29" t="s">
        <v>73</v>
      </c>
      <c r="C51" s="29" t="s">
        <v>56</v>
      </c>
      <c r="D51" s="64">
        <v>11.725806451612906</v>
      </c>
      <c r="E51" s="74">
        <v>1.3258064516129053</v>
      </c>
      <c r="F51" s="64">
        <v>10.283870967741937</v>
      </c>
      <c r="G51" s="63">
        <v>0.28387096774193665</v>
      </c>
      <c r="H51" s="64">
        <v>7.4399999999999995</v>
      </c>
      <c r="I51" s="63">
        <v>-6.0000000000000497E-2</v>
      </c>
      <c r="J51" s="64">
        <v>6.7645161290322582</v>
      </c>
      <c r="K51" s="74">
        <v>1.9645161290322584</v>
      </c>
      <c r="L51" s="64">
        <v>3.4233333333333338</v>
      </c>
      <c r="M51" s="74">
        <v>1.7233333333333338</v>
      </c>
      <c r="N51" s="64">
        <v>1.9774193548387096</v>
      </c>
      <c r="O51" s="74">
        <v>2.2774193548387096</v>
      </c>
      <c r="P51"/>
    </row>
    <row r="52" spans="2:21" ht="15">
      <c r="B52" s="29" t="s">
        <v>74</v>
      </c>
      <c r="C52" s="29" t="s">
        <v>56</v>
      </c>
      <c r="D52" s="64">
        <v>4.8</v>
      </c>
      <c r="E52" s="62">
        <v>0.70000000000000018</v>
      </c>
      <c r="F52" s="64">
        <v>3.8</v>
      </c>
      <c r="G52" s="62">
        <v>-0.20000000000000018</v>
      </c>
      <c r="H52" s="64">
        <v>-1</v>
      </c>
      <c r="I52" s="72">
        <v>-2</v>
      </c>
      <c r="J52" s="64">
        <v>-1</v>
      </c>
      <c r="K52" s="63">
        <v>1.9</v>
      </c>
      <c r="L52" s="64">
        <v>-6.5</v>
      </c>
      <c r="M52" s="62">
        <v>-0.59999999999999964</v>
      </c>
      <c r="N52" s="64">
        <v>-7</v>
      </c>
      <c r="O52" s="62">
        <v>1</v>
      </c>
      <c r="P52"/>
    </row>
    <row r="53" spans="2:21" ht="15">
      <c r="B53" s="29" t="s">
        <v>75</v>
      </c>
      <c r="C53" s="29" t="s">
        <v>92</v>
      </c>
      <c r="D53" s="64">
        <v>0</v>
      </c>
      <c r="E53" s="41">
        <v>0</v>
      </c>
      <c r="F53" s="64">
        <v>0</v>
      </c>
      <c r="G53" s="41">
        <v>0</v>
      </c>
      <c r="H53" s="64">
        <v>2</v>
      </c>
      <c r="I53" s="41">
        <v>1.4</v>
      </c>
      <c r="J53" s="64">
        <v>2</v>
      </c>
      <c r="K53" s="41">
        <v>-2.5</v>
      </c>
      <c r="L53" s="64">
        <v>8</v>
      </c>
      <c r="M53" s="41">
        <v>-3.0999999999999996</v>
      </c>
      <c r="N53" s="64">
        <v>12</v>
      </c>
      <c r="O53" s="41">
        <v>-4.1000000000000014</v>
      </c>
      <c r="P53"/>
    </row>
    <row r="54" spans="2:21" ht="15">
      <c r="B54" s="29" t="s">
        <v>76</v>
      </c>
      <c r="C54" s="29" t="s">
        <v>56</v>
      </c>
      <c r="D54" s="64">
        <v>12.505882352941175</v>
      </c>
      <c r="E54" s="41">
        <v>-0.19411764705882462</v>
      </c>
      <c r="F54" s="64">
        <v>12.30967741935484</v>
      </c>
      <c r="G54" s="41">
        <v>9.6774193548387899E-3</v>
      </c>
      <c r="H54" s="64">
        <v>8.8199999999999967</v>
      </c>
      <c r="I54" s="41">
        <v>-0.68000000000000327</v>
      </c>
      <c r="J54" s="64">
        <v>7.7766666666666673</v>
      </c>
      <c r="K54" s="73">
        <v>1.5766666666666671</v>
      </c>
      <c r="L54" s="64">
        <v>4.5233333333333343</v>
      </c>
      <c r="M54" s="41">
        <v>1.3233333333333341</v>
      </c>
      <c r="N54" s="64">
        <v>2.6677419354838712</v>
      </c>
      <c r="O54" s="73">
        <v>1.7677419354838713</v>
      </c>
      <c r="P54"/>
    </row>
    <row r="55" spans="2:21" ht="15">
      <c r="B55" s="29" t="s">
        <v>77</v>
      </c>
      <c r="C55" s="29" t="s">
        <v>56</v>
      </c>
      <c r="D55" s="64">
        <v>8.6999999999999993</v>
      </c>
      <c r="E55" s="62">
        <v>0.99999999999999911</v>
      </c>
      <c r="F55" s="64">
        <v>7.2</v>
      </c>
      <c r="G55" s="63">
        <v>0.20000000000000018</v>
      </c>
      <c r="H55" s="64">
        <v>2.4</v>
      </c>
      <c r="I55" s="62">
        <v>-1</v>
      </c>
      <c r="J55" s="64">
        <v>1</v>
      </c>
      <c r="K55" s="62">
        <v>1.7</v>
      </c>
      <c r="L55" s="64">
        <v>-4.3</v>
      </c>
      <c r="M55" s="62">
        <v>-0.59999999999999964</v>
      </c>
      <c r="N55" s="64">
        <v>-5</v>
      </c>
      <c r="O55" s="62">
        <v>0.40000000000000036</v>
      </c>
      <c r="P55"/>
    </row>
    <row r="56" spans="2:21" ht="15">
      <c r="B56" s="29" t="s">
        <v>78</v>
      </c>
      <c r="C56" s="29" t="s">
        <v>56</v>
      </c>
      <c r="D56" s="64">
        <v>21.351612903225806</v>
      </c>
      <c r="E56" s="75">
        <v>2.1516129032258071</v>
      </c>
      <c r="F56" s="64">
        <v>20.038709677419352</v>
      </c>
      <c r="G56" s="72">
        <v>0.93870967741935019</v>
      </c>
      <c r="H56" s="64">
        <v>16.186666666666667</v>
      </c>
      <c r="I56" s="62">
        <v>-0.21333333333333115</v>
      </c>
      <c r="J56" s="64">
        <v>12.703225806451613</v>
      </c>
      <c r="K56" s="63">
        <v>0.30322580645161246</v>
      </c>
      <c r="L56" s="64">
        <v>9.3633333333333315</v>
      </c>
      <c r="M56" s="62">
        <v>0.5633333333333308</v>
      </c>
      <c r="N56" s="64">
        <v>6.9612903225806466</v>
      </c>
      <c r="O56" s="62">
        <v>0.96129032258064662</v>
      </c>
      <c r="P56"/>
    </row>
    <row r="57" spans="2:21" ht="15">
      <c r="B57" s="29" t="s">
        <v>79</v>
      </c>
      <c r="C57" s="29" t="s">
        <v>56</v>
      </c>
      <c r="D57" s="64">
        <v>18.812903225806444</v>
      </c>
      <c r="E57" s="41"/>
      <c r="F57" s="64">
        <v>18.748387096774199</v>
      </c>
      <c r="G57" s="41"/>
      <c r="H57" s="64">
        <v>17.193333333333335</v>
      </c>
      <c r="I57" s="41"/>
      <c r="J57" s="64"/>
      <c r="K57" s="41"/>
      <c r="L57" s="64">
        <v>11.421739130434785</v>
      </c>
      <c r="M57" s="41"/>
      <c r="N57" s="64">
        <v>8.9129032258064527</v>
      </c>
      <c r="O57" s="41"/>
      <c r="P57"/>
    </row>
    <row r="58" spans="2:21" ht="16">
      <c r="B58" s="28" t="s">
        <v>80</v>
      </c>
      <c r="C58" s="28"/>
      <c r="D58" s="64"/>
      <c r="E58" s="62"/>
      <c r="F58" s="64"/>
      <c r="G58" s="63"/>
      <c r="H58" s="64"/>
      <c r="I58" s="62"/>
      <c r="J58" s="64"/>
      <c r="K58" s="62"/>
      <c r="L58" s="64"/>
      <c r="M58" s="62"/>
      <c r="N58" s="64"/>
      <c r="O58" s="62"/>
      <c r="P58"/>
    </row>
    <row r="59" spans="2:21" ht="15">
      <c r="B59" s="29" t="s">
        <v>81</v>
      </c>
      <c r="C59" s="29" t="s">
        <v>58</v>
      </c>
      <c r="D59" s="64">
        <v>40.700000000000003</v>
      </c>
      <c r="E59" s="62">
        <v>76.503759398496243</v>
      </c>
      <c r="F59" s="64">
        <v>25.749999999999996</v>
      </c>
      <c r="G59" s="62">
        <v>42.916666666666664</v>
      </c>
      <c r="H59" s="64">
        <v>72.999999999999986</v>
      </c>
      <c r="I59" s="62">
        <v>141.19922630560924</v>
      </c>
      <c r="J59" s="64">
        <v>52.65</v>
      </c>
      <c r="K59" s="62">
        <v>71.438263229308006</v>
      </c>
      <c r="L59" s="64">
        <v>128.80000000000001</v>
      </c>
      <c r="M59" s="75">
        <v>179.6373779637378</v>
      </c>
      <c r="N59" s="64">
        <v>76.800000000000011</v>
      </c>
      <c r="O59" s="62">
        <v>115.66265060240966</v>
      </c>
      <c r="P59"/>
    </row>
    <row r="60" spans="2:21" ht="13.5" customHeight="1">
      <c r="B60" s="29" t="s">
        <v>82</v>
      </c>
      <c r="C60" s="29" t="s">
        <v>58</v>
      </c>
      <c r="D60" s="64">
        <v>9.9</v>
      </c>
      <c r="E60" s="41">
        <v>54.395604395604401</v>
      </c>
      <c r="F60" s="64">
        <v>12.2</v>
      </c>
      <c r="G60" s="41">
        <v>72.619047619047606</v>
      </c>
      <c r="H60" s="64">
        <v>13</v>
      </c>
      <c r="I60" s="41">
        <v>79.268292682926841</v>
      </c>
      <c r="J60" s="64">
        <v>14.8</v>
      </c>
      <c r="K60" s="41">
        <v>75.510204081632651</v>
      </c>
      <c r="L60" s="64">
        <v>35.9</v>
      </c>
      <c r="M60" s="41">
        <v>211.17647058823528</v>
      </c>
      <c r="N60" s="64">
        <v>18.100000000000001</v>
      </c>
      <c r="O60" s="41">
        <v>119.07894736842107</v>
      </c>
      <c r="S60"/>
      <c r="T60"/>
      <c r="U60"/>
    </row>
    <row r="61" spans="2:21" ht="15">
      <c r="B61" s="29" t="s">
        <v>13</v>
      </c>
      <c r="C61" s="29" t="s">
        <v>92</v>
      </c>
      <c r="D61" s="64">
        <v>15</v>
      </c>
      <c r="E61" s="62">
        <v>3.5</v>
      </c>
      <c r="F61" s="64">
        <v>10</v>
      </c>
      <c r="G61" s="62">
        <v>-2.5999999999999996</v>
      </c>
      <c r="H61" s="64">
        <v>13</v>
      </c>
      <c r="I61" s="62">
        <v>0.69999999999999929</v>
      </c>
      <c r="J61" s="64">
        <v>14</v>
      </c>
      <c r="K61" s="62">
        <v>-1.6999999999999993</v>
      </c>
      <c r="L61" s="64">
        <v>22</v>
      </c>
      <c r="M61" s="62">
        <v>5.1999999999999993</v>
      </c>
      <c r="N61" s="64">
        <v>18</v>
      </c>
      <c r="O61" s="62">
        <v>1.5</v>
      </c>
      <c r="S61"/>
      <c r="T61"/>
      <c r="U61"/>
    </row>
    <row r="62" spans="2:21" ht="15">
      <c r="B62" s="29" t="s">
        <v>14</v>
      </c>
      <c r="C62" s="29" t="s">
        <v>92</v>
      </c>
      <c r="D62" s="64">
        <v>8</v>
      </c>
      <c r="E62" s="63">
        <v>-0.30000000000000071</v>
      </c>
      <c r="F62" s="64">
        <v>5</v>
      </c>
      <c r="G62" s="62">
        <v>-4.0999999999999996</v>
      </c>
      <c r="H62" s="64">
        <v>11</v>
      </c>
      <c r="I62" s="62">
        <v>2.4000000000000004</v>
      </c>
      <c r="J62" s="64">
        <v>8</v>
      </c>
      <c r="K62" s="62">
        <v>-2.9000000000000004</v>
      </c>
      <c r="L62" s="64">
        <v>14</v>
      </c>
      <c r="M62" s="62">
        <v>1.6999999999999993</v>
      </c>
      <c r="N62" s="64">
        <v>13</v>
      </c>
      <c r="O62" s="62">
        <v>1.5999999999999996</v>
      </c>
      <c r="S62"/>
      <c r="T62"/>
      <c r="U62"/>
    </row>
    <row r="63" spans="2:21" ht="16">
      <c r="B63" s="28" t="s">
        <v>83</v>
      </c>
      <c r="C63" s="28"/>
      <c r="D63" s="64"/>
      <c r="E63" s="65"/>
      <c r="F63" s="64"/>
      <c r="G63" s="62"/>
      <c r="H63" s="64"/>
      <c r="I63" s="65"/>
      <c r="J63" s="64"/>
      <c r="K63" s="65"/>
      <c r="L63" s="64"/>
      <c r="M63" s="62"/>
      <c r="N63" s="64"/>
      <c r="O63" s="62"/>
    </row>
    <row r="64" spans="2:21" ht="15">
      <c r="B64" s="29" t="s">
        <v>84</v>
      </c>
      <c r="C64" s="31" t="s">
        <v>93</v>
      </c>
      <c r="D64" s="66">
        <v>236.4</v>
      </c>
      <c r="E64" s="62">
        <v>111.4043355325165</v>
      </c>
      <c r="F64" s="67">
        <v>213.64999999999995</v>
      </c>
      <c r="G64" s="62">
        <v>110.81431535269707</v>
      </c>
      <c r="H64" s="67">
        <v>178.24999999999997</v>
      </c>
      <c r="I64" s="72">
        <v>123.69882026370576</v>
      </c>
      <c r="J64" s="67">
        <v>60.25</v>
      </c>
      <c r="K64" s="75">
        <v>54.772727272727266</v>
      </c>
      <c r="L64" s="68">
        <v>88.3</v>
      </c>
      <c r="M64" s="72">
        <v>124.71751412429379</v>
      </c>
      <c r="N64" s="64">
        <v>68.400000000000006</v>
      </c>
      <c r="O64" s="62">
        <v>120.84805653710247</v>
      </c>
    </row>
    <row r="65" spans="2:15" ht="15">
      <c r="B65" s="29" t="s">
        <v>85</v>
      </c>
      <c r="C65" s="29" t="s">
        <v>93</v>
      </c>
      <c r="D65" s="42">
        <v>7.6258064516129034</v>
      </c>
      <c r="E65" s="69">
        <v>0.77580645161290374</v>
      </c>
      <c r="F65" s="42">
        <v>6.8919354838709657</v>
      </c>
      <c r="G65" s="40">
        <v>0.67193548387096591</v>
      </c>
      <c r="H65" s="42">
        <v>5.9416666666666655</v>
      </c>
      <c r="I65" s="42">
        <v>1.1416666666666657</v>
      </c>
      <c r="J65" s="42">
        <v>2.0083333333333333</v>
      </c>
      <c r="K65" s="43">
        <v>-1.5416666666666665</v>
      </c>
      <c r="L65" s="42">
        <v>2.9433333333333334</v>
      </c>
      <c r="M65" s="42">
        <v>0.58333333333333348</v>
      </c>
      <c r="N65" s="42">
        <v>2.2064516129032259</v>
      </c>
      <c r="O65" s="42">
        <v>0.37645161290322582</v>
      </c>
    </row>
    <row r="66" spans="2:15" ht="15">
      <c r="B66" s="29" t="s">
        <v>86</v>
      </c>
      <c r="C66" s="29" t="s">
        <v>93</v>
      </c>
      <c r="D66" s="42">
        <v>15.9</v>
      </c>
      <c r="E66" s="42"/>
      <c r="F66" s="42">
        <v>13.2</v>
      </c>
      <c r="G66" s="42"/>
      <c r="H66" s="42">
        <v>11.2</v>
      </c>
      <c r="I66" s="42"/>
      <c r="J66" s="42">
        <v>8.1999999999999993</v>
      </c>
      <c r="K66" s="42"/>
      <c r="L66" s="42">
        <v>8</v>
      </c>
      <c r="M66" s="42"/>
      <c r="N66" s="42">
        <v>7.75</v>
      </c>
      <c r="O66" s="42"/>
    </row>
    <row r="67" spans="2:15" ht="15">
      <c r="B67" s="29" t="s">
        <v>87</v>
      </c>
      <c r="C67" s="29" t="s">
        <v>94</v>
      </c>
      <c r="D67" s="42">
        <v>4.0193548387096767</v>
      </c>
      <c r="E67" s="42"/>
      <c r="F67" s="42">
        <v>5.9612903225806448</v>
      </c>
      <c r="G67" s="42"/>
      <c r="H67" s="42">
        <v>6.2766666666666682</v>
      </c>
      <c r="I67" s="42"/>
      <c r="J67" s="42">
        <v>5.080645161290323</v>
      </c>
      <c r="K67" s="43"/>
      <c r="L67" s="42">
        <v>6.0666666666666664</v>
      </c>
      <c r="M67" s="42"/>
      <c r="N67" s="42">
        <v>6.7967741935483854</v>
      </c>
      <c r="O67" s="42"/>
    </row>
    <row r="68" spans="2:15" ht="15">
      <c r="B68" s="29" t="s">
        <v>88</v>
      </c>
      <c r="C68" s="29" t="s">
        <v>92</v>
      </c>
      <c r="D68" s="42">
        <v>0</v>
      </c>
      <c r="E68" s="42">
        <v>-0.2</v>
      </c>
      <c r="F68" s="42">
        <v>0</v>
      </c>
      <c r="G68" s="42">
        <v>-0.3</v>
      </c>
      <c r="H68" s="42">
        <v>0</v>
      </c>
      <c r="I68" s="42">
        <v>-0.6</v>
      </c>
      <c r="J68" s="42">
        <v>0</v>
      </c>
      <c r="K68" s="43">
        <v>-1.4</v>
      </c>
      <c r="L68" s="42">
        <v>0</v>
      </c>
      <c r="M68" s="42">
        <v>-2.4</v>
      </c>
      <c r="N68" s="42">
        <v>0</v>
      </c>
      <c r="O68" s="42">
        <v>-3.3</v>
      </c>
    </row>
    <row r="69" spans="2:15" ht="15">
      <c r="B69" s="29" t="s">
        <v>89</v>
      </c>
      <c r="C69" s="29" t="s">
        <v>92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3">
        <v>0</v>
      </c>
      <c r="L69" s="42">
        <v>0</v>
      </c>
      <c r="M69" s="42">
        <v>-0.1</v>
      </c>
      <c r="N69" s="42">
        <v>0</v>
      </c>
      <c r="O69" s="42">
        <v>-1.4</v>
      </c>
    </row>
    <row r="70" spans="2:15">
      <c r="F70" s="3"/>
      <c r="H70" s="3"/>
      <c r="I70" s="5"/>
      <c r="J70" s="3"/>
    </row>
    <row r="71" spans="2:15">
      <c r="F71" s="3"/>
      <c r="H71" s="3"/>
      <c r="I71" s="5"/>
      <c r="J71" s="3"/>
    </row>
    <row r="72" spans="2:15">
      <c r="F72" s="3"/>
      <c r="H72" s="3"/>
      <c r="I72" s="5"/>
      <c r="J72" s="3"/>
    </row>
    <row r="73" spans="2:15">
      <c r="F73" s="3"/>
      <c r="H73" s="3"/>
      <c r="I73" s="5"/>
      <c r="J73" s="3"/>
    </row>
    <row r="74" spans="2:15">
      <c r="F74" s="3"/>
      <c r="H74" s="3"/>
      <c r="I74" s="5"/>
      <c r="J74" s="3"/>
    </row>
    <row r="75" spans="2:15">
      <c r="F75" s="3"/>
    </row>
    <row r="76" spans="2:15">
      <c r="F76" s="3"/>
    </row>
    <row r="77" spans="2:15">
      <c r="F77" s="3"/>
    </row>
    <row r="78" spans="2:15">
      <c r="F78" s="3"/>
    </row>
    <row r="79" spans="2:15">
      <c r="F79" s="3"/>
    </row>
    <row r="80" spans="2:15">
      <c r="F80" s="3"/>
    </row>
    <row r="81" spans="6:14">
      <c r="F81" s="3"/>
    </row>
    <row r="82" spans="6:14">
      <c r="F82" s="3"/>
    </row>
    <row r="83" spans="6:14">
      <c r="F83" s="3"/>
    </row>
    <row r="84" spans="6:14">
      <c r="F84" s="3"/>
      <c r="H84" s="3"/>
      <c r="J84" s="3"/>
      <c r="K84" s="1"/>
      <c r="L84" s="3"/>
      <c r="M84" s="5"/>
      <c r="N84" s="3"/>
    </row>
    <row r="85" spans="6:14">
      <c r="F85" s="3"/>
      <c r="H85" s="3"/>
      <c r="J85" s="3"/>
      <c r="K85" s="1"/>
      <c r="L85" s="3"/>
      <c r="M85" s="5"/>
      <c r="N85" s="3"/>
    </row>
  </sheetData>
  <mergeCells count="8">
    <mergeCell ref="V9:AB9"/>
    <mergeCell ref="H2:M2"/>
    <mergeCell ref="H4:M4"/>
    <mergeCell ref="H6:M6"/>
    <mergeCell ref="Q5:S5"/>
    <mergeCell ref="Q6:S6"/>
    <mergeCell ref="Q7:S7"/>
    <mergeCell ref="Q8:S8"/>
  </mergeCells>
  <phoneticPr fontId="0" type="noConversion"/>
  <pageMargins left="0.75" right="0.75" top="0.48" bottom="0.59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5661A-6B18-404D-B980-C0D786A97517}">
  <dimension ref="A1:AG382"/>
  <sheetViews>
    <sheetView workbookViewId="0">
      <pane ySplit="1" topLeftCell="A356" activePane="bottomLeft" state="frozen"/>
      <selection pane="bottomLeft" activeCell="X342" sqref="X342"/>
    </sheetView>
  </sheetViews>
  <sheetFormatPr baseColWidth="10" defaultColWidth="9.1640625" defaultRowHeight="14"/>
  <cols>
    <col min="1" max="21" width="9.1640625" style="47"/>
    <col min="22" max="22" width="10.5" style="47" bestFit="1" customWidth="1"/>
    <col min="23" max="16384" width="9.1640625" style="47"/>
  </cols>
  <sheetData>
    <row r="1" spans="1:26" ht="30">
      <c r="A1" s="22"/>
      <c r="B1" s="89" t="s">
        <v>23</v>
      </c>
      <c r="C1" s="89"/>
      <c r="D1" s="23" t="s">
        <v>24</v>
      </c>
      <c r="E1" s="23" t="s">
        <v>25</v>
      </c>
      <c r="F1" s="23" t="s">
        <v>26</v>
      </c>
      <c r="G1" s="23" t="s">
        <v>27</v>
      </c>
      <c r="H1" s="23" t="s">
        <v>28</v>
      </c>
      <c r="I1" s="23" t="s">
        <v>29</v>
      </c>
      <c r="J1" s="23" t="s">
        <v>30</v>
      </c>
      <c r="K1" s="23" t="s">
        <v>31</v>
      </c>
      <c r="L1" s="23" t="s">
        <v>32</v>
      </c>
      <c r="M1" s="23" t="s">
        <v>33</v>
      </c>
      <c r="N1" s="23" t="s">
        <v>34</v>
      </c>
      <c r="O1" s="23" t="s">
        <v>35</v>
      </c>
      <c r="P1" s="23" t="s">
        <v>36</v>
      </c>
      <c r="Q1" s="23" t="s">
        <v>37</v>
      </c>
      <c r="R1" s="23" t="s">
        <v>38</v>
      </c>
      <c r="S1" s="23" t="s">
        <v>39</v>
      </c>
      <c r="T1" s="23" t="s">
        <v>40</v>
      </c>
      <c r="U1" s="23" t="s">
        <v>41</v>
      </c>
      <c r="V1" s="23" t="s">
        <v>42</v>
      </c>
      <c r="W1" s="23" t="s">
        <v>43</v>
      </c>
      <c r="X1" s="23" t="s">
        <v>44</v>
      </c>
      <c r="Y1" s="23" t="s">
        <v>45</v>
      </c>
      <c r="Z1" s="23" t="s">
        <v>46</v>
      </c>
    </row>
    <row r="2" spans="1:26">
      <c r="A2" s="24" t="s">
        <v>47</v>
      </c>
      <c r="B2" s="25" t="s">
        <v>48</v>
      </c>
      <c r="C2" s="25" t="s">
        <v>49</v>
      </c>
      <c r="D2" s="25" t="s">
        <v>50</v>
      </c>
      <c r="E2" s="25" t="s">
        <v>49</v>
      </c>
      <c r="F2" s="25" t="s">
        <v>51</v>
      </c>
      <c r="G2" s="25" t="s">
        <v>52</v>
      </c>
      <c r="H2" s="25" t="s">
        <v>52</v>
      </c>
      <c r="I2" s="25" t="s">
        <v>53</v>
      </c>
      <c r="J2" s="25" t="s">
        <v>54</v>
      </c>
      <c r="K2" s="25" t="s">
        <v>53</v>
      </c>
      <c r="L2" s="25" t="s">
        <v>55</v>
      </c>
      <c r="M2" s="25" t="s">
        <v>56</v>
      </c>
      <c r="N2" s="25" t="s">
        <v>56</v>
      </c>
      <c r="O2" s="25" t="s">
        <v>57</v>
      </c>
      <c r="P2" s="25" t="s">
        <v>56</v>
      </c>
      <c r="Q2" s="25" t="s">
        <v>56</v>
      </c>
      <c r="R2" s="25" t="s">
        <v>56</v>
      </c>
      <c r="S2" s="25" t="s">
        <v>56</v>
      </c>
      <c r="T2" s="25" t="s">
        <v>56</v>
      </c>
      <c r="U2" s="25" t="s">
        <v>56</v>
      </c>
      <c r="V2" s="25" t="s">
        <v>56</v>
      </c>
      <c r="W2" s="25" t="s">
        <v>56</v>
      </c>
      <c r="X2" s="25" t="s">
        <v>56</v>
      </c>
      <c r="Y2" s="25" t="s">
        <v>58</v>
      </c>
      <c r="Z2" s="25" t="s">
        <v>59</v>
      </c>
    </row>
    <row r="3" spans="1:26">
      <c r="A3" s="44">
        <v>45658</v>
      </c>
      <c r="B3" s="99">
        <v>29.506</v>
      </c>
      <c r="C3" s="48">
        <v>999.18764328000009</v>
      </c>
      <c r="D3" s="48">
        <v>68.5</v>
      </c>
      <c r="E3" s="48">
        <v>1004.1520937967216</v>
      </c>
      <c r="F3" s="45">
        <v>8</v>
      </c>
      <c r="G3" s="45">
        <v>23</v>
      </c>
      <c r="H3" s="45">
        <v>16.099999999999998</v>
      </c>
      <c r="I3" s="98">
        <v>7</v>
      </c>
      <c r="J3" s="46">
        <v>50</v>
      </c>
      <c r="K3" s="98">
        <v>1</v>
      </c>
      <c r="L3" s="98">
        <v>0</v>
      </c>
      <c r="M3" s="48">
        <v>11.8</v>
      </c>
      <c r="N3" s="48">
        <v>10.7</v>
      </c>
      <c r="O3" s="45">
        <v>86.604466489505455</v>
      </c>
      <c r="P3" s="48">
        <v>9.639812732862783</v>
      </c>
      <c r="Q3" s="49">
        <v>8.5</v>
      </c>
      <c r="R3" s="48">
        <v>8.1</v>
      </c>
      <c r="S3" s="48">
        <v>8.9</v>
      </c>
      <c r="T3" s="48">
        <v>11.9</v>
      </c>
      <c r="U3" s="48">
        <v>9</v>
      </c>
      <c r="V3" s="48">
        <v>10.45</v>
      </c>
      <c r="W3" s="48">
        <v>7.5</v>
      </c>
      <c r="X3" s="48">
        <v>7.3</v>
      </c>
      <c r="Y3" s="50">
        <v>7.9</v>
      </c>
      <c r="Z3" s="100">
        <v>0</v>
      </c>
    </row>
    <row r="4" spans="1:26">
      <c r="A4" s="44">
        <v>45659</v>
      </c>
      <c r="B4" s="99">
        <v>29.937999999999999</v>
      </c>
      <c r="C4" s="48">
        <v>1013.81683944</v>
      </c>
      <c r="D4" s="48">
        <v>67.099999999999994</v>
      </c>
      <c r="E4" s="48">
        <v>1019.4006166840835</v>
      </c>
      <c r="F4" s="45">
        <v>0</v>
      </c>
      <c r="G4" s="45">
        <v>6</v>
      </c>
      <c r="H4" s="45">
        <v>4.1999999999999993</v>
      </c>
      <c r="I4" s="98">
        <v>8</v>
      </c>
      <c r="J4" s="46">
        <v>2</v>
      </c>
      <c r="K4" s="98">
        <v>4</v>
      </c>
      <c r="L4" s="98">
        <v>0</v>
      </c>
      <c r="M4" s="48">
        <v>-0.3</v>
      </c>
      <c r="N4" s="48">
        <v>-0.4</v>
      </c>
      <c r="O4" s="45">
        <v>97.834748990524474</v>
      </c>
      <c r="P4" s="48">
        <v>-0.56476237226846215</v>
      </c>
      <c r="Q4" s="49">
        <v>4.4000000000000004</v>
      </c>
      <c r="R4" s="48">
        <v>6.5</v>
      </c>
      <c r="S4" s="48">
        <v>8.9</v>
      </c>
      <c r="T4" s="48">
        <v>3.7</v>
      </c>
      <c r="U4" s="48">
        <v>-0.7</v>
      </c>
      <c r="V4" s="48">
        <v>1.5</v>
      </c>
      <c r="W4" s="48">
        <v>-2.4</v>
      </c>
      <c r="X4" s="48">
        <v>-2</v>
      </c>
      <c r="Y4" s="50">
        <v>0.1</v>
      </c>
      <c r="Z4" s="100">
        <v>7.5</v>
      </c>
    </row>
    <row r="5" spans="1:26">
      <c r="A5" s="44">
        <v>45660</v>
      </c>
      <c r="B5" s="99">
        <v>30.096</v>
      </c>
      <c r="C5" s="48">
        <v>1019.16733248</v>
      </c>
      <c r="D5" s="48">
        <v>66.400000000000006</v>
      </c>
      <c r="E5" s="48">
        <v>1024.9089250691277</v>
      </c>
      <c r="F5" s="45">
        <v>0</v>
      </c>
      <c r="G5" s="45">
        <v>8</v>
      </c>
      <c r="H5" s="45">
        <v>5.6</v>
      </c>
      <c r="I5" s="98">
        <v>8</v>
      </c>
      <c r="J5" s="46">
        <v>2</v>
      </c>
      <c r="K5" s="98">
        <v>4</v>
      </c>
      <c r="L5" s="98">
        <v>0</v>
      </c>
      <c r="M5" s="48">
        <v>-1.8</v>
      </c>
      <c r="N5" s="48">
        <v>-2.2000000000000002</v>
      </c>
      <c r="O5" s="45">
        <v>90.627948918235575</v>
      </c>
      <c r="P5" s="48">
        <v>-2.9732206637802103</v>
      </c>
      <c r="Q5" s="49">
        <v>-2.2999999999999998</v>
      </c>
      <c r="R5" s="48">
        <v>5.6</v>
      </c>
      <c r="S5" s="48">
        <v>8.9</v>
      </c>
      <c r="T5" s="48">
        <v>4.8</v>
      </c>
      <c r="U5" s="48">
        <v>-2.6</v>
      </c>
      <c r="V5" s="48">
        <v>1.0999999999999999</v>
      </c>
      <c r="W5" s="48">
        <v>-6.1</v>
      </c>
      <c r="X5" s="48">
        <v>-4.7</v>
      </c>
      <c r="Y5" s="50" t="s">
        <v>22</v>
      </c>
      <c r="Z5" s="100">
        <v>7.5</v>
      </c>
    </row>
    <row r="6" spans="1:26">
      <c r="A6" s="44">
        <v>45661</v>
      </c>
      <c r="B6" s="99">
        <v>29.908000000000001</v>
      </c>
      <c r="C6" s="48">
        <v>1012.80092304</v>
      </c>
      <c r="D6" s="48">
        <v>65.5</v>
      </c>
      <c r="E6" s="48">
        <v>1018.5095116224329</v>
      </c>
      <c r="F6" s="45">
        <v>8</v>
      </c>
      <c r="G6" s="45">
        <v>2</v>
      </c>
      <c r="H6" s="45">
        <v>1.4</v>
      </c>
      <c r="I6" s="98">
        <v>8</v>
      </c>
      <c r="J6" s="46">
        <v>2</v>
      </c>
      <c r="K6" s="98">
        <v>4</v>
      </c>
      <c r="L6" s="98">
        <v>0</v>
      </c>
      <c r="M6" s="48">
        <v>0.1</v>
      </c>
      <c r="N6" s="48">
        <v>-0.2</v>
      </c>
      <c r="O6" s="45">
        <v>93.947326210181174</v>
      </c>
      <c r="P6" s="48">
        <v>-0.75806678757230139</v>
      </c>
      <c r="Q6" s="49">
        <v>-1.7</v>
      </c>
      <c r="R6" s="48">
        <v>4.5</v>
      </c>
      <c r="S6" s="48">
        <v>8.6999999999999993</v>
      </c>
      <c r="T6" s="48">
        <v>5.6</v>
      </c>
      <c r="U6" s="48">
        <v>-1.8</v>
      </c>
      <c r="V6" s="48">
        <v>1.9</v>
      </c>
      <c r="W6" s="48">
        <v>-4.3</v>
      </c>
      <c r="X6" s="48">
        <v>-4.0999999999999996</v>
      </c>
      <c r="Y6" s="50">
        <v>11.9</v>
      </c>
      <c r="Z6" s="100">
        <v>0.1</v>
      </c>
    </row>
    <row r="7" spans="1:26">
      <c r="A7" s="44">
        <v>45662</v>
      </c>
      <c r="B7" s="99">
        <v>29.321999999999999</v>
      </c>
      <c r="C7" s="48">
        <v>992.95668936000004</v>
      </c>
      <c r="D7" s="48">
        <v>65.2</v>
      </c>
      <c r="E7" s="48">
        <v>998.35429107237735</v>
      </c>
      <c r="F7" s="45">
        <v>8</v>
      </c>
      <c r="G7" s="45">
        <v>10</v>
      </c>
      <c r="H7" s="45">
        <v>7</v>
      </c>
      <c r="I7" s="98">
        <v>5</v>
      </c>
      <c r="J7" s="46">
        <v>50</v>
      </c>
      <c r="K7" s="98">
        <v>12</v>
      </c>
      <c r="L7" s="98">
        <v>1.5</v>
      </c>
      <c r="M7" s="48">
        <v>5.6</v>
      </c>
      <c r="N7" s="48">
        <v>5.6</v>
      </c>
      <c r="O7" s="45">
        <v>100</v>
      </c>
      <c r="P7" s="48">
        <v>5.6</v>
      </c>
      <c r="Q7" s="49">
        <v>1.4</v>
      </c>
      <c r="R7" s="48">
        <v>4</v>
      </c>
      <c r="S7" s="48">
        <v>8.4</v>
      </c>
      <c r="T7" s="48">
        <v>13</v>
      </c>
      <c r="U7" s="48">
        <v>0.1</v>
      </c>
      <c r="V7" s="48">
        <v>6.55</v>
      </c>
      <c r="W7" s="48">
        <v>-0.6</v>
      </c>
      <c r="X7" s="48">
        <v>-0.5</v>
      </c>
      <c r="Y7" s="50">
        <v>10.9</v>
      </c>
      <c r="Z7" s="100">
        <v>0</v>
      </c>
    </row>
    <row r="8" spans="1:26">
      <c r="A8" s="44">
        <v>45663</v>
      </c>
      <c r="B8" s="99">
        <v>28.738</v>
      </c>
      <c r="C8" s="48">
        <v>973.18018344000006</v>
      </c>
      <c r="D8" s="48">
        <v>65.8</v>
      </c>
      <c r="E8" s="48">
        <v>978.45257016992639</v>
      </c>
      <c r="F8" s="45">
        <v>8</v>
      </c>
      <c r="G8" s="45">
        <v>17</v>
      </c>
      <c r="H8" s="45">
        <v>11.899999999999999</v>
      </c>
      <c r="I8" s="98">
        <v>7</v>
      </c>
      <c r="J8" s="46">
        <v>2</v>
      </c>
      <c r="K8" s="98">
        <v>1</v>
      </c>
      <c r="L8" s="98">
        <v>0</v>
      </c>
      <c r="M8" s="48">
        <v>2.2999999999999998</v>
      </c>
      <c r="N8" s="48">
        <v>2.1</v>
      </c>
      <c r="O8" s="45">
        <v>96.365792197882129</v>
      </c>
      <c r="P8" s="48">
        <v>1.7812784687695837</v>
      </c>
      <c r="Q8" s="49">
        <v>6.6</v>
      </c>
      <c r="R8" s="48">
        <v>5.8</v>
      </c>
      <c r="S8" s="48">
        <v>8.1999999999999993</v>
      </c>
      <c r="T8" s="48">
        <v>5.5</v>
      </c>
      <c r="U8" s="48">
        <v>1.6</v>
      </c>
      <c r="V8" s="48">
        <v>3.55</v>
      </c>
      <c r="W8" s="48">
        <v>1.4</v>
      </c>
      <c r="X8" s="48">
        <v>1.7</v>
      </c>
      <c r="Y8" s="50">
        <v>1.1000000000000001</v>
      </c>
      <c r="Z8" s="100">
        <v>1</v>
      </c>
    </row>
    <row r="9" spans="1:26">
      <c r="A9" s="44">
        <v>45664</v>
      </c>
      <c r="B9" s="99">
        <v>29.312000000000001</v>
      </c>
      <c r="C9" s="48">
        <v>992.61805056000014</v>
      </c>
      <c r="D9" s="48">
        <v>65.599999999999994</v>
      </c>
      <c r="E9" s="48">
        <v>998.11523653443749</v>
      </c>
      <c r="F9" s="45">
        <v>8</v>
      </c>
      <c r="G9" s="45">
        <v>8</v>
      </c>
      <c r="H9" s="45">
        <v>5.6</v>
      </c>
      <c r="I9" s="98">
        <v>6</v>
      </c>
      <c r="J9" s="46">
        <v>22</v>
      </c>
      <c r="K9" s="98">
        <v>5</v>
      </c>
      <c r="L9" s="98">
        <v>0.8</v>
      </c>
      <c r="M9" s="48">
        <v>1</v>
      </c>
      <c r="N9" s="48">
        <v>1</v>
      </c>
      <c r="O9" s="45">
        <v>100</v>
      </c>
      <c r="P9" s="48">
        <v>1.0000000000000004</v>
      </c>
      <c r="Q9" s="49">
        <v>2.6</v>
      </c>
      <c r="R9" s="48">
        <v>5.3</v>
      </c>
      <c r="S9" s="48">
        <v>7.9</v>
      </c>
      <c r="T9" s="48">
        <v>5.2</v>
      </c>
      <c r="U9" s="48">
        <v>0</v>
      </c>
      <c r="V9" s="48">
        <v>2.6</v>
      </c>
      <c r="W9" s="48">
        <v>-3.9</v>
      </c>
      <c r="X9" s="48">
        <v>-2.1</v>
      </c>
      <c r="Y9" s="50" t="s">
        <v>22</v>
      </c>
      <c r="Z9" s="100">
        <v>4.9000000000000004</v>
      </c>
    </row>
    <row r="10" spans="1:26">
      <c r="A10" s="44">
        <v>45665</v>
      </c>
      <c r="B10" s="99">
        <v>29.48</v>
      </c>
      <c r="C10" s="48">
        <v>998.3071824000001</v>
      </c>
      <c r="D10" s="48">
        <v>65.8</v>
      </c>
      <c r="E10" s="48">
        <v>1003.8628875591367</v>
      </c>
      <c r="F10" s="45">
        <v>7</v>
      </c>
      <c r="G10" s="45">
        <v>0</v>
      </c>
      <c r="H10" s="45">
        <v>0</v>
      </c>
      <c r="I10" s="98">
        <v>8</v>
      </c>
      <c r="J10" s="46">
        <v>2</v>
      </c>
      <c r="K10" s="98">
        <v>4</v>
      </c>
      <c r="L10" s="98">
        <v>0</v>
      </c>
      <c r="M10" s="48">
        <v>0.1</v>
      </c>
      <c r="N10" s="48">
        <v>0</v>
      </c>
      <c r="O10" s="45">
        <v>97.97781448620043</v>
      </c>
      <c r="P10" s="48">
        <v>-0.18142754203929265</v>
      </c>
      <c r="Q10" s="49">
        <v>2.9</v>
      </c>
      <c r="R10" s="48">
        <v>4.3</v>
      </c>
      <c r="S10" s="48">
        <v>7.8</v>
      </c>
      <c r="T10" s="48">
        <v>1.8</v>
      </c>
      <c r="U10" s="48">
        <v>-1</v>
      </c>
      <c r="V10" s="48">
        <v>0.4</v>
      </c>
      <c r="W10" s="48">
        <v>-5.6</v>
      </c>
      <c r="X10" s="48">
        <v>-3.1</v>
      </c>
      <c r="Y10" s="50">
        <v>0</v>
      </c>
      <c r="Z10" s="100">
        <v>0</v>
      </c>
    </row>
    <row r="11" spans="1:26">
      <c r="A11" s="44">
        <v>45666</v>
      </c>
      <c r="B11" s="99">
        <v>29.59</v>
      </c>
      <c r="C11" s="48">
        <v>1002.0322092</v>
      </c>
      <c r="D11" s="48">
        <v>66.400000000000006</v>
      </c>
      <c r="E11" s="48">
        <v>1007.6181932488523</v>
      </c>
      <c r="F11" s="45">
        <v>1</v>
      </c>
      <c r="G11" s="45">
        <v>6</v>
      </c>
      <c r="H11" s="45">
        <v>4.1999999999999993</v>
      </c>
      <c r="I11" s="98">
        <v>8</v>
      </c>
      <c r="J11" s="46">
        <v>2</v>
      </c>
      <c r="K11" s="98">
        <v>4</v>
      </c>
      <c r="L11" s="98">
        <v>0</v>
      </c>
      <c r="M11" s="48">
        <v>-1.6</v>
      </c>
      <c r="N11" s="48">
        <v>-2.1</v>
      </c>
      <c r="O11" s="45">
        <v>88.43226225554109</v>
      </c>
      <c r="P11" s="48">
        <v>-3.066194495734651</v>
      </c>
      <c r="Q11" s="49">
        <v>1.6</v>
      </c>
      <c r="R11" s="48">
        <v>4</v>
      </c>
      <c r="S11" s="48">
        <v>7.8</v>
      </c>
      <c r="T11" s="48">
        <v>3.9</v>
      </c>
      <c r="U11" s="48">
        <v>-2.6</v>
      </c>
      <c r="V11" s="48">
        <v>0.64999999999999991</v>
      </c>
      <c r="W11" s="48">
        <v>-5.5</v>
      </c>
      <c r="X11" s="48">
        <v>-4.9000000000000004</v>
      </c>
      <c r="Y11" s="50">
        <v>0</v>
      </c>
      <c r="Z11" s="100">
        <v>1</v>
      </c>
    </row>
    <row r="12" spans="1:26">
      <c r="A12" s="44">
        <v>45667</v>
      </c>
      <c r="B12" s="99">
        <v>29.943999999999999</v>
      </c>
      <c r="C12" s="48">
        <v>1014.02002272</v>
      </c>
      <c r="D12" s="48">
        <v>65.599999999999994</v>
      </c>
      <c r="E12" s="48">
        <v>1019.8342538988094</v>
      </c>
      <c r="F12" s="45">
        <v>6</v>
      </c>
      <c r="G12" s="45">
        <v>0</v>
      </c>
      <c r="H12" s="45">
        <v>0</v>
      </c>
      <c r="I12" s="98">
        <v>7</v>
      </c>
      <c r="J12" s="46">
        <v>2</v>
      </c>
      <c r="K12" s="98">
        <v>4</v>
      </c>
      <c r="L12" s="98">
        <v>0</v>
      </c>
      <c r="M12" s="48">
        <v>-3.2</v>
      </c>
      <c r="N12" s="48">
        <v>-3.4</v>
      </c>
      <c r="O12" s="45">
        <v>94.905077026170417</v>
      </c>
      <c r="P12" s="48">
        <v>-3.8182807997830315</v>
      </c>
      <c r="Q12" s="49">
        <v>1.1000000000000001</v>
      </c>
      <c r="R12" s="48">
        <v>4.3</v>
      </c>
      <c r="S12" s="48">
        <v>7.6</v>
      </c>
      <c r="T12" s="48">
        <v>-0.5</v>
      </c>
      <c r="U12" s="48">
        <v>-4.2</v>
      </c>
      <c r="V12" s="48">
        <v>-2.35</v>
      </c>
      <c r="W12" s="48">
        <v>-5.6</v>
      </c>
      <c r="X12" s="48">
        <v>-4</v>
      </c>
      <c r="Y12" s="50">
        <v>0</v>
      </c>
      <c r="Z12" s="100">
        <v>0</v>
      </c>
    </row>
    <row r="13" spans="1:26">
      <c r="A13" s="44">
        <v>45668</v>
      </c>
      <c r="B13" s="99">
        <v>30.26</v>
      </c>
      <c r="C13" s="48">
        <v>1024.7210088000002</v>
      </c>
      <c r="D13" s="48">
        <v>64.7</v>
      </c>
      <c r="E13" s="48">
        <v>1030.7305496233794</v>
      </c>
      <c r="F13" s="45">
        <v>9</v>
      </c>
      <c r="G13" s="45">
        <v>0</v>
      </c>
      <c r="H13" s="45">
        <v>0</v>
      </c>
      <c r="I13" s="98">
        <v>1</v>
      </c>
      <c r="J13" s="46">
        <v>45</v>
      </c>
      <c r="K13" s="98">
        <v>4</v>
      </c>
      <c r="L13" s="98">
        <v>0</v>
      </c>
      <c r="M13" s="48">
        <v>-3.8</v>
      </c>
      <c r="N13" s="48">
        <v>-4</v>
      </c>
      <c r="O13" s="45">
        <v>94.719634033140707</v>
      </c>
      <c r="P13" s="48">
        <v>-4.4385051442246768</v>
      </c>
      <c r="Q13" s="49">
        <v>0.9</v>
      </c>
      <c r="R13" s="48">
        <v>2.9</v>
      </c>
      <c r="S13" s="48">
        <v>7.3</v>
      </c>
      <c r="T13" s="48">
        <v>1</v>
      </c>
      <c r="U13" s="48">
        <v>-5.3</v>
      </c>
      <c r="V13" s="48">
        <v>-2.15</v>
      </c>
      <c r="W13" s="48">
        <v>-4.8</v>
      </c>
      <c r="X13" s="48">
        <v>-6.5</v>
      </c>
      <c r="Y13" s="50">
        <v>0.2</v>
      </c>
      <c r="Z13" s="100">
        <v>0</v>
      </c>
    </row>
    <row r="14" spans="1:26">
      <c r="A14" s="44">
        <v>45669</v>
      </c>
      <c r="B14" s="99">
        <v>30.532</v>
      </c>
      <c r="C14" s="48">
        <v>1033.93198416</v>
      </c>
      <c r="D14" s="48">
        <v>64.3</v>
      </c>
      <c r="E14" s="48">
        <v>1039.9044398878104</v>
      </c>
      <c r="F14" s="45">
        <v>6</v>
      </c>
      <c r="G14" s="45">
        <v>6</v>
      </c>
      <c r="H14" s="45">
        <v>4.1999999999999993</v>
      </c>
      <c r="I14" s="98">
        <v>7</v>
      </c>
      <c r="J14" s="46">
        <v>2</v>
      </c>
      <c r="K14" s="98">
        <v>4</v>
      </c>
      <c r="L14" s="98">
        <v>0</v>
      </c>
      <c r="M14" s="48">
        <v>1</v>
      </c>
      <c r="N14" s="48">
        <v>0.4</v>
      </c>
      <c r="O14" s="45">
        <v>88.457420454815335</v>
      </c>
      <c r="P14" s="48">
        <v>-0.69226910651643603</v>
      </c>
      <c r="Q14" s="49">
        <v>0.8</v>
      </c>
      <c r="R14" s="48">
        <v>2.6</v>
      </c>
      <c r="S14" s="48">
        <v>6.9</v>
      </c>
      <c r="T14" s="48">
        <v>4</v>
      </c>
      <c r="U14" s="48">
        <v>-4</v>
      </c>
      <c r="V14" s="48">
        <v>0</v>
      </c>
      <c r="W14" s="48">
        <v>-3.4</v>
      </c>
      <c r="X14" s="48">
        <v>-4.2</v>
      </c>
      <c r="Y14" s="50">
        <v>0</v>
      </c>
      <c r="Z14" s="100">
        <v>0</v>
      </c>
    </row>
    <row r="15" spans="1:26">
      <c r="A15" s="44">
        <v>45670</v>
      </c>
      <c r="B15" s="99">
        <v>30.524000000000001</v>
      </c>
      <c r="C15" s="48">
        <v>1033.6610731200001</v>
      </c>
      <c r="D15" s="48">
        <v>63.8</v>
      </c>
      <c r="E15" s="48">
        <v>1039.626171660748</v>
      </c>
      <c r="F15" s="45">
        <v>1</v>
      </c>
      <c r="G15" s="45">
        <v>6</v>
      </c>
      <c r="H15" s="45">
        <v>4.1999999999999993</v>
      </c>
      <c r="I15" s="98">
        <v>8</v>
      </c>
      <c r="J15" s="46">
        <v>2</v>
      </c>
      <c r="K15" s="98">
        <v>4</v>
      </c>
      <c r="L15" s="98">
        <v>0</v>
      </c>
      <c r="M15" s="48">
        <v>2.6</v>
      </c>
      <c r="N15" s="48">
        <v>1.8</v>
      </c>
      <c r="O15" s="45">
        <v>85.769599983432059</v>
      </c>
      <c r="P15" s="48">
        <v>0.45802057305511845</v>
      </c>
      <c r="Q15" s="49">
        <v>0.8</v>
      </c>
      <c r="R15" s="48">
        <v>2.5</v>
      </c>
      <c r="S15" s="48">
        <v>6.9</v>
      </c>
      <c r="T15" s="48">
        <v>6.6</v>
      </c>
      <c r="U15" s="48">
        <v>0.9</v>
      </c>
      <c r="V15" s="48">
        <v>3.75</v>
      </c>
      <c r="W15" s="48">
        <v>-3.4</v>
      </c>
      <c r="X15" s="48">
        <v>-2.6</v>
      </c>
      <c r="Y15" s="50" t="s">
        <v>22</v>
      </c>
      <c r="Z15" s="98">
        <v>1</v>
      </c>
    </row>
    <row r="16" spans="1:26">
      <c r="A16" s="44">
        <v>45671</v>
      </c>
      <c r="B16" s="99">
        <v>30.391999999999999</v>
      </c>
      <c r="C16" s="48">
        <v>1029.19104096</v>
      </c>
      <c r="D16" s="48">
        <v>65.099999999999994</v>
      </c>
      <c r="E16" s="48">
        <v>1034.8744104091022</v>
      </c>
      <c r="F16" s="45">
        <v>4</v>
      </c>
      <c r="G16" s="45">
        <v>1</v>
      </c>
      <c r="H16" s="45">
        <v>0.7</v>
      </c>
      <c r="I16" s="98">
        <v>8</v>
      </c>
      <c r="J16" s="46">
        <v>2</v>
      </c>
      <c r="K16" s="98">
        <v>1</v>
      </c>
      <c r="L16" s="98">
        <v>0</v>
      </c>
      <c r="M16" s="48">
        <v>6.6</v>
      </c>
      <c r="N16" s="48">
        <v>4.9000000000000004</v>
      </c>
      <c r="O16" s="45">
        <v>74.934182390869253</v>
      </c>
      <c r="P16" s="48">
        <v>2.4742398943856374</v>
      </c>
      <c r="Q16" s="49">
        <v>1.1000000000000001</v>
      </c>
      <c r="R16" s="48">
        <v>2.8</v>
      </c>
      <c r="S16" s="48">
        <v>6.7</v>
      </c>
      <c r="T16" s="48">
        <v>8.5</v>
      </c>
      <c r="U16" s="48">
        <v>2.2999999999999998</v>
      </c>
      <c r="V16" s="48">
        <v>5.4</v>
      </c>
      <c r="W16" s="48">
        <v>-3.5</v>
      </c>
      <c r="X16" s="48">
        <v>-2.5</v>
      </c>
      <c r="Y16" s="50">
        <v>0.1</v>
      </c>
      <c r="Z16" s="100">
        <v>0.6</v>
      </c>
    </row>
    <row r="17" spans="1:26">
      <c r="A17" s="44">
        <v>45672</v>
      </c>
      <c r="B17" s="99">
        <v>30.4</v>
      </c>
      <c r="C17" s="48">
        <v>1029.4619520000001</v>
      </c>
      <c r="D17" s="48">
        <v>66.8</v>
      </c>
      <c r="E17" s="48">
        <v>1034.9338282007216</v>
      </c>
      <c r="F17" s="45">
        <v>8</v>
      </c>
      <c r="G17" s="45">
        <v>3</v>
      </c>
      <c r="H17" s="45">
        <v>2.0999999999999996</v>
      </c>
      <c r="I17" s="98">
        <v>6</v>
      </c>
      <c r="J17" s="46">
        <v>2</v>
      </c>
      <c r="K17" s="98">
        <v>1</v>
      </c>
      <c r="L17" s="98">
        <v>0</v>
      </c>
      <c r="M17" s="48">
        <v>8.5</v>
      </c>
      <c r="N17" s="48">
        <v>8.4</v>
      </c>
      <c r="O17" s="45">
        <v>98.603273391116758</v>
      </c>
      <c r="P17" s="48">
        <v>8.2925707017937125</v>
      </c>
      <c r="Q17" s="49">
        <v>5.4</v>
      </c>
      <c r="R17" s="48">
        <v>4.3</v>
      </c>
      <c r="S17" s="48">
        <v>6.5</v>
      </c>
      <c r="T17" s="48">
        <v>8.5</v>
      </c>
      <c r="U17" s="48">
        <v>6.4</v>
      </c>
      <c r="V17" s="48">
        <v>7.45</v>
      </c>
      <c r="W17" s="48">
        <v>3.9</v>
      </c>
      <c r="X17" s="48">
        <v>4.0999999999999996</v>
      </c>
      <c r="Y17" s="50">
        <v>0.1</v>
      </c>
      <c r="Z17" s="100">
        <v>1.9</v>
      </c>
    </row>
    <row r="18" spans="1:26">
      <c r="A18" s="44">
        <v>45673</v>
      </c>
      <c r="B18" s="99">
        <v>30.38</v>
      </c>
      <c r="C18" s="48">
        <v>1028.7846744000001</v>
      </c>
      <c r="D18" s="48">
        <v>66.8</v>
      </c>
      <c r="E18" s="48">
        <v>1034.3713901609551</v>
      </c>
      <c r="F18" s="45">
        <v>8</v>
      </c>
      <c r="G18" s="45">
        <v>8</v>
      </c>
      <c r="H18" s="45">
        <v>5.6</v>
      </c>
      <c r="I18" s="98">
        <v>4</v>
      </c>
      <c r="J18" s="46">
        <v>2</v>
      </c>
      <c r="K18" s="98">
        <v>1</v>
      </c>
      <c r="L18" s="98">
        <v>0</v>
      </c>
      <c r="M18" s="48">
        <v>4.5999999999999996</v>
      </c>
      <c r="N18" s="48">
        <v>4.5999999999999996</v>
      </c>
      <c r="O18" s="45">
        <v>100</v>
      </c>
      <c r="P18" s="48">
        <v>4.5999999999999988</v>
      </c>
      <c r="Q18" s="49">
        <v>4.7</v>
      </c>
      <c r="R18" s="48">
        <v>5</v>
      </c>
      <c r="S18" s="48">
        <v>6.5</v>
      </c>
      <c r="T18" s="48">
        <v>5.7</v>
      </c>
      <c r="U18" s="48">
        <v>1.9</v>
      </c>
      <c r="V18" s="48">
        <v>3.8</v>
      </c>
      <c r="W18" s="48">
        <v>1</v>
      </c>
      <c r="X18" s="48">
        <v>1.8</v>
      </c>
      <c r="Y18" s="50">
        <v>0</v>
      </c>
      <c r="Z18" s="100">
        <v>0</v>
      </c>
    </row>
    <row r="19" spans="1:26">
      <c r="A19" s="44">
        <v>45674</v>
      </c>
      <c r="B19" s="99">
        <v>30.437999999999999</v>
      </c>
      <c r="C19" s="48">
        <v>1030.7487794399999</v>
      </c>
      <c r="D19" s="48">
        <v>67.400000000000006</v>
      </c>
      <c r="E19" s="48">
        <v>1036.2725152491594</v>
      </c>
      <c r="F19" s="45">
        <v>8</v>
      </c>
      <c r="G19" s="45">
        <v>6</v>
      </c>
      <c r="H19" s="45">
        <v>4.1999999999999993</v>
      </c>
      <c r="I19" s="98">
        <v>7</v>
      </c>
      <c r="J19" s="46">
        <v>2</v>
      </c>
      <c r="K19" s="98">
        <v>4</v>
      </c>
      <c r="L19" s="98">
        <v>0</v>
      </c>
      <c r="M19" s="48">
        <v>5.4</v>
      </c>
      <c r="N19" s="48">
        <v>4.5</v>
      </c>
      <c r="O19" s="45">
        <v>85.890401162200618</v>
      </c>
      <c r="P19" s="48">
        <v>3.2291309790183322</v>
      </c>
      <c r="Q19" s="49">
        <v>5.0999999999999996</v>
      </c>
      <c r="R19" s="48">
        <v>5.3</v>
      </c>
      <c r="S19" s="48">
        <v>6.6</v>
      </c>
      <c r="T19" s="48">
        <v>0.8</v>
      </c>
      <c r="U19" s="48">
        <v>-1</v>
      </c>
      <c r="V19" s="48">
        <v>-9.9999999999999978E-2</v>
      </c>
      <c r="W19" s="48">
        <v>-2</v>
      </c>
      <c r="X19" s="48">
        <v>3.6</v>
      </c>
      <c r="Y19" s="50">
        <v>0</v>
      </c>
      <c r="Z19" s="100">
        <v>0</v>
      </c>
    </row>
    <row r="20" spans="1:26">
      <c r="A20" s="44">
        <v>45675</v>
      </c>
      <c r="B20" s="99">
        <v>30.308</v>
      </c>
      <c r="C20" s="48">
        <v>1026.3464750400001</v>
      </c>
      <c r="D20" s="48">
        <v>71.2</v>
      </c>
      <c r="E20" s="48">
        <v>1031.6390379656448</v>
      </c>
      <c r="F20" s="45">
        <v>8</v>
      </c>
      <c r="G20" s="45">
        <v>5</v>
      </c>
      <c r="H20" s="45">
        <v>3.5</v>
      </c>
      <c r="I20" s="98">
        <v>7</v>
      </c>
      <c r="J20" s="46">
        <v>2</v>
      </c>
      <c r="K20" s="98">
        <v>4</v>
      </c>
      <c r="L20" s="98">
        <v>0</v>
      </c>
      <c r="M20" s="48">
        <v>0.5</v>
      </c>
      <c r="N20" s="48">
        <v>0.3</v>
      </c>
      <c r="O20" s="45">
        <v>96.039125642708456</v>
      </c>
      <c r="P20" s="48">
        <v>-5.7939794178261755E-2</v>
      </c>
      <c r="Q20" s="49">
        <v>4</v>
      </c>
      <c r="R20" s="48">
        <v>5</v>
      </c>
      <c r="S20" s="48">
        <v>6.6</v>
      </c>
      <c r="T20" s="48">
        <v>0.8</v>
      </c>
      <c r="U20" s="48">
        <v>-1.2</v>
      </c>
      <c r="V20" s="48">
        <v>-0.19999999999999996</v>
      </c>
      <c r="W20" s="48" t="s">
        <v>60</v>
      </c>
      <c r="X20" s="48" t="s">
        <v>60</v>
      </c>
      <c r="Y20" s="50">
        <v>0</v>
      </c>
      <c r="Z20" s="100">
        <v>1</v>
      </c>
    </row>
    <row r="21" spans="1:26">
      <c r="A21" s="44">
        <v>45676</v>
      </c>
      <c r="B21" s="99">
        <v>30.031500000000001</v>
      </c>
      <c r="C21" s="48">
        <v>1016.9831122200001</v>
      </c>
      <c r="D21" s="48">
        <v>72.3</v>
      </c>
      <c r="E21" s="48">
        <v>1022.072357157172</v>
      </c>
      <c r="F21" s="45">
        <v>8</v>
      </c>
      <c r="G21" s="45">
        <v>5</v>
      </c>
      <c r="H21" s="45">
        <v>3.5</v>
      </c>
      <c r="I21" s="98">
        <v>7</v>
      </c>
      <c r="J21" s="46">
        <v>2</v>
      </c>
      <c r="K21" s="98">
        <v>1</v>
      </c>
      <c r="L21" s="98">
        <v>0</v>
      </c>
      <c r="M21" s="48">
        <v>1.2</v>
      </c>
      <c r="N21" s="48">
        <v>0.1</v>
      </c>
      <c r="O21" s="45">
        <v>79.164287853827403</v>
      </c>
      <c r="P21" s="48">
        <v>-2.0088978568523932</v>
      </c>
      <c r="Q21" s="49">
        <v>3.6</v>
      </c>
      <c r="R21" s="48">
        <v>4.8</v>
      </c>
      <c r="S21" s="48">
        <v>6.7</v>
      </c>
      <c r="T21" s="48">
        <v>2.6</v>
      </c>
      <c r="U21" s="48">
        <v>-1.5</v>
      </c>
      <c r="V21" s="48">
        <v>0.55000000000000004</v>
      </c>
      <c r="W21" s="48" t="s">
        <v>60</v>
      </c>
      <c r="X21" s="48" t="s">
        <v>60</v>
      </c>
      <c r="Y21" s="50">
        <v>0</v>
      </c>
      <c r="Z21" s="100">
        <v>0</v>
      </c>
    </row>
    <row r="22" spans="1:26">
      <c r="A22" s="44">
        <v>45677</v>
      </c>
      <c r="B22" s="99">
        <v>29.896000000000001</v>
      </c>
      <c r="C22" s="48">
        <v>1012.3945564800001</v>
      </c>
      <c r="D22" s="48">
        <v>65.599999999999994</v>
      </c>
      <c r="E22" s="48">
        <v>1018.0251505594224</v>
      </c>
      <c r="F22" s="45">
        <v>8</v>
      </c>
      <c r="G22" s="45">
        <v>3</v>
      </c>
      <c r="H22" s="45">
        <v>2.0999999999999996</v>
      </c>
      <c r="I22" s="98">
        <v>7</v>
      </c>
      <c r="J22" s="46">
        <v>2</v>
      </c>
      <c r="K22" s="98">
        <v>1</v>
      </c>
      <c r="L22" s="98">
        <v>0</v>
      </c>
      <c r="M22" s="48">
        <v>2.2000000000000002</v>
      </c>
      <c r="N22" s="48">
        <v>2.1</v>
      </c>
      <c r="O22" s="45">
        <v>98.172153938460099</v>
      </c>
      <c r="P22" s="48">
        <v>1.9414426810855328</v>
      </c>
      <c r="Q22" s="49">
        <v>3</v>
      </c>
      <c r="R22" s="48">
        <v>4.5999999999999996</v>
      </c>
      <c r="S22" s="48">
        <v>6.7</v>
      </c>
      <c r="T22" s="48">
        <v>5.5</v>
      </c>
      <c r="U22" s="48">
        <v>1.7</v>
      </c>
      <c r="V22" s="48">
        <v>3.6</v>
      </c>
      <c r="W22" s="48">
        <v>-0.5</v>
      </c>
      <c r="X22" s="48">
        <v>0</v>
      </c>
      <c r="Y22" s="50">
        <v>0</v>
      </c>
      <c r="Z22" s="100">
        <v>1.6</v>
      </c>
    </row>
    <row r="23" spans="1:26">
      <c r="A23" s="44">
        <v>45678</v>
      </c>
      <c r="B23" s="99">
        <v>29.802</v>
      </c>
      <c r="C23" s="48">
        <v>1009.2113517600001</v>
      </c>
      <c r="D23" s="48">
        <v>66.5</v>
      </c>
      <c r="E23" s="48">
        <v>1014.8037605570141</v>
      </c>
      <c r="F23" s="45">
        <v>2</v>
      </c>
      <c r="G23" s="45">
        <v>0</v>
      </c>
      <c r="H23" s="45">
        <v>0</v>
      </c>
      <c r="I23" s="98">
        <v>6</v>
      </c>
      <c r="J23" s="46">
        <v>1</v>
      </c>
      <c r="K23" s="98">
        <v>4</v>
      </c>
      <c r="L23" s="98">
        <v>0</v>
      </c>
      <c r="M23" s="48">
        <v>-0.1</v>
      </c>
      <c r="N23" s="48">
        <v>-0.1</v>
      </c>
      <c r="O23" s="45">
        <v>100</v>
      </c>
      <c r="P23" s="48">
        <v>-9.9999999999999756E-2</v>
      </c>
      <c r="Q23" s="49">
        <v>2.5</v>
      </c>
      <c r="R23" s="48">
        <v>4.4000000000000004</v>
      </c>
      <c r="S23" s="48">
        <v>6.7</v>
      </c>
      <c r="T23" s="48">
        <v>6.2</v>
      </c>
      <c r="U23" s="48">
        <v>-0.7</v>
      </c>
      <c r="V23" s="48">
        <v>2.75</v>
      </c>
      <c r="W23" s="48">
        <v>-2.1</v>
      </c>
      <c r="X23" s="48">
        <v>-0.8</v>
      </c>
      <c r="Y23" s="50">
        <v>0</v>
      </c>
      <c r="Z23" s="100">
        <v>1.7</v>
      </c>
    </row>
    <row r="24" spans="1:26">
      <c r="A24" s="44">
        <v>45679</v>
      </c>
      <c r="B24" s="99">
        <v>29.521999999999998</v>
      </c>
      <c r="C24" s="48">
        <v>999.72946535999995</v>
      </c>
      <c r="D24" s="48">
        <v>66.7</v>
      </c>
      <c r="E24" s="48">
        <v>1005.1263481952917</v>
      </c>
      <c r="F24" s="45">
        <v>8</v>
      </c>
      <c r="G24" s="45">
        <v>0</v>
      </c>
      <c r="H24" s="45">
        <v>0</v>
      </c>
      <c r="I24" s="98">
        <v>5</v>
      </c>
      <c r="J24" s="46">
        <v>2</v>
      </c>
      <c r="K24" s="98">
        <v>1</v>
      </c>
      <c r="L24" s="98">
        <v>0</v>
      </c>
      <c r="M24" s="48">
        <v>3</v>
      </c>
      <c r="N24" s="48">
        <v>2.9</v>
      </c>
      <c r="O24" s="45">
        <v>98.238475333604967</v>
      </c>
      <c r="P24" s="48">
        <v>2.7492744603444015</v>
      </c>
      <c r="Q24" s="49">
        <v>3.5</v>
      </c>
      <c r="R24" s="48">
        <v>4.5999999999999996</v>
      </c>
      <c r="S24" s="48">
        <v>6.6</v>
      </c>
      <c r="T24" s="48">
        <v>4.8</v>
      </c>
      <c r="U24" s="48">
        <v>-0.1</v>
      </c>
      <c r="V24" s="48">
        <v>2.35</v>
      </c>
      <c r="W24" s="48">
        <v>-1.5</v>
      </c>
      <c r="X24" s="48">
        <v>-1.5</v>
      </c>
      <c r="Y24" s="50">
        <v>0.4</v>
      </c>
      <c r="Z24" s="100">
        <v>0</v>
      </c>
    </row>
    <row r="25" spans="1:26">
      <c r="A25" s="44">
        <v>45680</v>
      </c>
      <c r="B25" s="99">
        <v>29.468</v>
      </c>
      <c r="C25" s="48">
        <v>997.90081584000006</v>
      </c>
      <c r="D25" s="48">
        <v>66.400000000000006</v>
      </c>
      <c r="E25" s="48">
        <v>1003.2851447324297</v>
      </c>
      <c r="F25" s="45">
        <v>8</v>
      </c>
      <c r="G25" s="45">
        <v>12</v>
      </c>
      <c r="H25" s="45">
        <v>8.3999999999999986</v>
      </c>
      <c r="I25" s="98">
        <v>6</v>
      </c>
      <c r="J25" s="46">
        <v>2</v>
      </c>
      <c r="K25" s="98">
        <v>1</v>
      </c>
      <c r="L25" s="98">
        <v>0</v>
      </c>
      <c r="M25" s="48">
        <v>3.8</v>
      </c>
      <c r="N25" s="48">
        <v>3.7</v>
      </c>
      <c r="O25" s="45">
        <v>98.300975051765832</v>
      </c>
      <c r="P25" s="48">
        <v>3.5566671688211158</v>
      </c>
      <c r="Q25" s="49">
        <v>2.6</v>
      </c>
      <c r="R25" s="48">
        <v>4.3</v>
      </c>
      <c r="S25" s="48">
        <v>6.7</v>
      </c>
      <c r="T25" s="48">
        <v>10.5</v>
      </c>
      <c r="U25" s="48">
        <v>0.7</v>
      </c>
      <c r="V25" s="48">
        <v>5.6</v>
      </c>
      <c r="W25" s="48">
        <v>-3.1</v>
      </c>
      <c r="X25" s="48">
        <v>-0.8</v>
      </c>
      <c r="Y25" s="50">
        <v>7.4</v>
      </c>
      <c r="Z25" s="100">
        <v>1.1000000000000001</v>
      </c>
    </row>
    <row r="26" spans="1:26">
      <c r="A26" s="44">
        <v>45681</v>
      </c>
      <c r="B26" s="99">
        <v>29.128</v>
      </c>
      <c r="C26" s="48">
        <v>986.3870966400001</v>
      </c>
      <c r="D26" s="48">
        <v>66.900000000000006</v>
      </c>
      <c r="E26" s="48">
        <v>991.47322330901409</v>
      </c>
      <c r="F26" s="45">
        <v>3</v>
      </c>
      <c r="G26" s="45">
        <v>20</v>
      </c>
      <c r="H26" s="45">
        <v>14</v>
      </c>
      <c r="I26" s="98">
        <v>8</v>
      </c>
      <c r="J26" s="46">
        <v>3</v>
      </c>
      <c r="K26" s="98">
        <v>1</v>
      </c>
      <c r="L26" s="98">
        <v>0</v>
      </c>
      <c r="M26" s="48">
        <v>9</v>
      </c>
      <c r="N26" s="48">
        <v>6.3</v>
      </c>
      <c r="O26" s="45">
        <v>64.353185006539093</v>
      </c>
      <c r="P26" s="48">
        <v>2.6331936950382988</v>
      </c>
      <c r="Q26" s="49">
        <v>5.6</v>
      </c>
      <c r="R26" s="48">
        <v>4.5999999999999996</v>
      </c>
      <c r="S26" s="48">
        <v>6.6</v>
      </c>
      <c r="T26" s="48">
        <v>10.7</v>
      </c>
      <c r="U26" s="48">
        <v>3.8</v>
      </c>
      <c r="V26" s="48">
        <v>7.25</v>
      </c>
      <c r="W26" s="48">
        <v>-0.1</v>
      </c>
      <c r="X26" s="48">
        <v>1.1000000000000001</v>
      </c>
      <c r="Y26" s="50">
        <v>1</v>
      </c>
      <c r="Z26" s="100">
        <v>5.9</v>
      </c>
    </row>
    <row r="27" spans="1:26">
      <c r="A27" s="44">
        <v>45682</v>
      </c>
      <c r="B27" s="99">
        <v>29.468</v>
      </c>
      <c r="C27" s="48">
        <v>997.90081584000006</v>
      </c>
      <c r="D27" s="48">
        <v>68.599999999999994</v>
      </c>
      <c r="E27" s="48">
        <v>1003.1298151392194</v>
      </c>
      <c r="F27" s="45">
        <v>2</v>
      </c>
      <c r="G27" s="45">
        <v>2</v>
      </c>
      <c r="H27" s="45">
        <v>1.4</v>
      </c>
      <c r="I27" s="98">
        <v>8</v>
      </c>
      <c r="J27" s="46">
        <v>2</v>
      </c>
      <c r="K27" s="98">
        <v>1</v>
      </c>
      <c r="L27" s="98">
        <v>0</v>
      </c>
      <c r="M27" s="48">
        <v>2.2999999999999998</v>
      </c>
      <c r="N27" s="48">
        <v>1.5</v>
      </c>
      <c r="O27" s="45">
        <v>85.569042642340506</v>
      </c>
      <c r="P27" s="48">
        <v>0.13091710185953026</v>
      </c>
      <c r="Q27" s="49">
        <v>3</v>
      </c>
      <c r="R27" s="48">
        <v>5.0999999999999996</v>
      </c>
      <c r="S27" s="48">
        <v>6.7</v>
      </c>
      <c r="T27" s="48">
        <v>7.5</v>
      </c>
      <c r="U27" s="48">
        <v>0.6</v>
      </c>
      <c r="V27" s="48">
        <v>4.05</v>
      </c>
      <c r="W27" s="48">
        <v>-3</v>
      </c>
      <c r="X27" s="48">
        <v>-1.1000000000000001</v>
      </c>
      <c r="Y27" s="50">
        <v>0.1</v>
      </c>
      <c r="Z27" s="100">
        <v>5.4</v>
      </c>
    </row>
    <row r="28" spans="1:26">
      <c r="A28" s="44">
        <v>45683</v>
      </c>
      <c r="B28" s="99">
        <v>29.35</v>
      </c>
      <c r="C28" s="48">
        <v>993.90487800000005</v>
      </c>
      <c r="D28" s="48">
        <v>67.400000000000006</v>
      </c>
      <c r="E28" s="48">
        <v>999.12460951109085</v>
      </c>
      <c r="F28" s="45">
        <v>8</v>
      </c>
      <c r="G28" s="45">
        <v>15</v>
      </c>
      <c r="H28" s="45">
        <v>10.5</v>
      </c>
      <c r="I28" s="98">
        <v>8</v>
      </c>
      <c r="J28" s="46">
        <v>2</v>
      </c>
      <c r="K28" s="98">
        <v>1</v>
      </c>
      <c r="L28" s="98">
        <v>0</v>
      </c>
      <c r="M28" s="48">
        <v>5.0999999999999996</v>
      </c>
      <c r="N28" s="48">
        <v>3.8</v>
      </c>
      <c r="O28" s="45">
        <v>79.461611919482024</v>
      </c>
      <c r="P28" s="48">
        <v>1.8411253176796061</v>
      </c>
      <c r="Q28" s="49">
        <v>2.5</v>
      </c>
      <c r="R28" s="48">
        <v>4.3</v>
      </c>
      <c r="S28" s="48">
        <v>6.7</v>
      </c>
      <c r="T28" s="48">
        <v>8.6</v>
      </c>
      <c r="U28" s="48">
        <v>1.5</v>
      </c>
      <c r="V28" s="48">
        <v>5.05</v>
      </c>
      <c r="W28" s="48">
        <v>-2.6</v>
      </c>
      <c r="X28" s="48">
        <v>-0.9</v>
      </c>
      <c r="Y28" s="50">
        <v>18.899999999999999</v>
      </c>
      <c r="Z28" s="100">
        <v>0</v>
      </c>
    </row>
    <row r="29" spans="1:26">
      <c r="A29" s="44">
        <v>45684</v>
      </c>
      <c r="B29" s="99">
        <v>28.805</v>
      </c>
      <c r="C29" s="48">
        <v>975.4490634</v>
      </c>
      <c r="D29" s="48">
        <v>66.2</v>
      </c>
      <c r="E29" s="48">
        <v>980.62142831862468</v>
      </c>
      <c r="F29" s="45">
        <v>4</v>
      </c>
      <c r="G29" s="45">
        <v>18</v>
      </c>
      <c r="H29" s="45">
        <v>12.6</v>
      </c>
      <c r="I29" s="98">
        <v>8</v>
      </c>
      <c r="J29" s="46">
        <v>2</v>
      </c>
      <c r="K29" s="98">
        <v>2</v>
      </c>
      <c r="L29" s="98">
        <v>0</v>
      </c>
      <c r="M29" s="48">
        <v>5.0999999999999996</v>
      </c>
      <c r="N29" s="48">
        <v>4.2</v>
      </c>
      <c r="O29" s="45">
        <v>85.706898207802922</v>
      </c>
      <c r="P29" s="48">
        <v>2.9041541900251819</v>
      </c>
      <c r="Q29" s="49">
        <v>4.2</v>
      </c>
      <c r="R29" s="48">
        <v>4.5999999999999996</v>
      </c>
      <c r="S29" s="48">
        <v>6.6</v>
      </c>
      <c r="T29" s="48">
        <v>8.9</v>
      </c>
      <c r="U29" s="48">
        <v>5</v>
      </c>
      <c r="V29" s="48">
        <v>6.95</v>
      </c>
      <c r="W29" s="48">
        <v>1.1000000000000001</v>
      </c>
      <c r="X29" s="48">
        <v>2.1</v>
      </c>
      <c r="Y29" s="50">
        <v>4.7</v>
      </c>
      <c r="Z29" s="100">
        <v>0</v>
      </c>
    </row>
    <row r="30" spans="1:26">
      <c r="A30" s="44">
        <v>45685</v>
      </c>
      <c r="B30" s="99">
        <v>28.72</v>
      </c>
      <c r="C30" s="48">
        <v>972.57063360000006</v>
      </c>
      <c r="D30" s="48">
        <v>67.2</v>
      </c>
      <c r="E30" s="48">
        <v>977.51927739940584</v>
      </c>
      <c r="F30" s="45">
        <v>7</v>
      </c>
      <c r="G30" s="45">
        <v>15</v>
      </c>
      <c r="H30" s="45">
        <v>10.5</v>
      </c>
      <c r="I30" s="98">
        <v>8</v>
      </c>
      <c r="J30" s="46">
        <v>2</v>
      </c>
      <c r="K30" s="98">
        <v>1</v>
      </c>
      <c r="L30" s="98">
        <v>0</v>
      </c>
      <c r="M30" s="48">
        <v>8.8000000000000007</v>
      </c>
      <c r="N30" s="48">
        <v>7.7</v>
      </c>
      <c r="O30" s="45">
        <v>85.030372786373576</v>
      </c>
      <c r="P30" s="48">
        <v>6.4235042838007965</v>
      </c>
      <c r="Q30" s="49">
        <v>5.5</v>
      </c>
      <c r="R30" s="48">
        <v>5.0999999999999996</v>
      </c>
      <c r="S30" s="48">
        <v>6.5</v>
      </c>
      <c r="T30" s="48">
        <v>9</v>
      </c>
      <c r="U30" s="48">
        <v>4.5</v>
      </c>
      <c r="V30" s="48">
        <v>6.75</v>
      </c>
      <c r="W30" s="48">
        <v>2.5</v>
      </c>
      <c r="X30" s="48">
        <v>3.2</v>
      </c>
      <c r="Y30" s="50">
        <v>1.9</v>
      </c>
      <c r="Z30" s="100">
        <v>2</v>
      </c>
    </row>
    <row r="31" spans="1:26">
      <c r="A31" s="44">
        <v>45686</v>
      </c>
      <c r="B31" s="99">
        <v>29.468</v>
      </c>
      <c r="C31" s="48">
        <v>997.90081584000006</v>
      </c>
      <c r="D31" s="48">
        <v>68.400000000000006</v>
      </c>
      <c r="E31" s="48">
        <v>1003.1024862096342</v>
      </c>
      <c r="F31" s="45">
        <v>4</v>
      </c>
      <c r="G31" s="45">
        <v>5</v>
      </c>
      <c r="H31" s="45">
        <v>3.5</v>
      </c>
      <c r="I31" s="98">
        <v>8</v>
      </c>
      <c r="J31" s="46">
        <v>3</v>
      </c>
      <c r="K31" s="98">
        <v>1</v>
      </c>
      <c r="L31" s="98">
        <v>0</v>
      </c>
      <c r="M31" s="48">
        <v>3.8</v>
      </c>
      <c r="N31" s="48">
        <v>3.6</v>
      </c>
      <c r="O31" s="45">
        <v>96.606307335992398</v>
      </c>
      <c r="P31" s="48">
        <v>3.310221247695853</v>
      </c>
      <c r="Q31" s="49">
        <v>4.0999999999999996</v>
      </c>
      <c r="R31" s="48">
        <v>5.5</v>
      </c>
      <c r="S31" s="48">
        <v>6.5</v>
      </c>
      <c r="T31" s="48">
        <v>7.2</v>
      </c>
      <c r="U31" s="48">
        <v>3.2</v>
      </c>
      <c r="V31" s="48">
        <v>5.2</v>
      </c>
      <c r="W31" s="48">
        <v>-0.9</v>
      </c>
      <c r="X31" s="48">
        <v>0</v>
      </c>
      <c r="Y31" s="50" t="s">
        <v>22</v>
      </c>
      <c r="Z31" s="100">
        <v>0</v>
      </c>
    </row>
    <row r="32" spans="1:26">
      <c r="A32" s="44">
        <v>45687</v>
      </c>
      <c r="B32" s="99">
        <v>29.98</v>
      </c>
      <c r="C32" s="48">
        <v>1015.2391224</v>
      </c>
      <c r="D32" s="48">
        <v>68</v>
      </c>
      <c r="E32" s="48">
        <v>1020.6563568970787</v>
      </c>
      <c r="F32" s="45">
        <v>0</v>
      </c>
      <c r="G32" s="45">
        <v>12</v>
      </c>
      <c r="H32" s="45">
        <v>8.3999999999999986</v>
      </c>
      <c r="I32" s="98">
        <v>8</v>
      </c>
      <c r="J32" s="46">
        <v>2</v>
      </c>
      <c r="K32" s="98">
        <v>4</v>
      </c>
      <c r="L32" s="98">
        <v>0</v>
      </c>
      <c r="M32" s="48">
        <v>2.8</v>
      </c>
      <c r="N32" s="48">
        <v>2.2000000000000002</v>
      </c>
      <c r="O32" s="45">
        <v>89.399561606085015</v>
      </c>
      <c r="P32" s="48">
        <v>1.2301961177750171</v>
      </c>
      <c r="Q32" s="49">
        <v>2.9</v>
      </c>
      <c r="R32" s="48">
        <v>5.4</v>
      </c>
      <c r="S32" s="48">
        <v>6.6</v>
      </c>
      <c r="T32" s="48">
        <v>7.6</v>
      </c>
      <c r="U32" s="48">
        <v>0.6</v>
      </c>
      <c r="V32" s="48">
        <v>4.0999999999999996</v>
      </c>
      <c r="W32" s="48">
        <v>-1.7</v>
      </c>
      <c r="X32" s="48">
        <v>-1.7</v>
      </c>
      <c r="Y32" s="50">
        <v>4.9000000000000004</v>
      </c>
      <c r="Z32" s="100">
        <v>7.7</v>
      </c>
    </row>
    <row r="33" spans="1:26">
      <c r="A33" s="44">
        <v>45688</v>
      </c>
      <c r="B33" s="99">
        <v>30.04</v>
      </c>
      <c r="C33" s="48">
        <v>1017.2709552</v>
      </c>
      <c r="D33" s="48">
        <v>69.599999999999994</v>
      </c>
      <c r="E33" s="48">
        <v>1022.4792766371722</v>
      </c>
      <c r="F33" s="45">
        <v>5</v>
      </c>
      <c r="G33" s="45">
        <v>3</v>
      </c>
      <c r="H33" s="45">
        <v>2.0999999999999996</v>
      </c>
      <c r="I33" s="98">
        <v>7</v>
      </c>
      <c r="J33" s="46">
        <v>2</v>
      </c>
      <c r="K33" s="98">
        <v>1</v>
      </c>
      <c r="L33" s="98">
        <v>0</v>
      </c>
      <c r="M33" s="48">
        <v>5.4</v>
      </c>
      <c r="N33" s="48">
        <v>5.2</v>
      </c>
      <c r="O33" s="45">
        <v>96.835247704612442</v>
      </c>
      <c r="P33" s="48">
        <v>4.9378197682504394</v>
      </c>
      <c r="Q33" s="49">
        <v>3.5</v>
      </c>
      <c r="R33" s="48">
        <v>4.4000000000000004</v>
      </c>
      <c r="S33" s="48">
        <v>6.6</v>
      </c>
      <c r="T33" s="48">
        <v>8.4</v>
      </c>
      <c r="U33" s="48">
        <v>2.1</v>
      </c>
      <c r="V33" s="48">
        <v>5.25</v>
      </c>
      <c r="W33" s="48">
        <v>-3.9</v>
      </c>
      <c r="X33" s="48">
        <v>-1.7</v>
      </c>
      <c r="Y33" s="50">
        <v>0.2</v>
      </c>
      <c r="Z33" s="100">
        <v>0</v>
      </c>
    </row>
    <row r="34" spans="1:26">
      <c r="A34" s="44">
        <v>45689</v>
      </c>
      <c r="B34" s="101">
        <v>30.18</v>
      </c>
      <c r="C34" s="94">
        <f>B34*33.86388</f>
        <v>1022.0118984000001</v>
      </c>
      <c r="D34" s="94">
        <v>71.599999999999994</v>
      </c>
      <c r="E34" s="102">
        <f>(C34-0.163*((D34-32)*5/9) + (0.5685 *((C34-0.163*((D34-32)*5/9)))/1000)) *EXP([1]Calc!$C$14/((M34+273.15)+((0.0065*64.6)/2)+(0.12*0.85*((6.112*EXP((17.67*M34)/(M34+243.5)))))))</f>
        <v>1027.0840129582893</v>
      </c>
      <c r="F34" s="92">
        <v>8</v>
      </c>
      <c r="G34" s="92">
        <v>2</v>
      </c>
      <c r="H34" s="98">
        <f>G34*0.7</f>
        <v>1.4</v>
      </c>
      <c r="I34" s="103">
        <v>8</v>
      </c>
      <c r="J34" s="93">
        <v>2</v>
      </c>
      <c r="K34" s="103">
        <v>1</v>
      </c>
      <c r="L34" s="103">
        <v>0</v>
      </c>
      <c r="M34" s="94">
        <v>5.2</v>
      </c>
      <c r="N34" s="94">
        <v>4.5999999999999996</v>
      </c>
      <c r="O34" s="92">
        <f>IF(M34&gt;0,100*(((6.112*EXP((17.67*N34)/(N34+243.5)))-0.8*(M34-N34))/(6.112*EXP((17.67*M34)/(M34+243.5)))),100*(((6.109*EXP((22.5*N34)/(N34+273)))-0.8*(M34-N34))/(6.109*EXP((22.5*M34)/(M34+273)))))</f>
        <v>90.474829559444046</v>
      </c>
      <c r="P34" s="94">
        <f t="shared" ref="P34" si="0">IF(M34&gt;0, (243.5*LN(((6.112*EXP((17.67*N34)/(N34+243.5)))-0.8*(M34-N34))/6.112))/(17.67-LN(((6.112*EXP((17.67*N34)/(N34+243.5)))-0.8*(M34-N34))/6.112)),(273*LN(((6.109*EXP((22.5*N34)/(N34+273)))-0.8*(M34-N34))/6.109))/(22.5-LN(((6.109*EXP((22.5*N34)/(N34+273)))-0.8*(M34-N34))/6.109)))</f>
        <v>3.7693345099934215</v>
      </c>
      <c r="Q34" s="95">
        <v>5</v>
      </c>
      <c r="R34" s="94">
        <v>5.2</v>
      </c>
      <c r="S34" s="94">
        <v>6.6</v>
      </c>
      <c r="T34" s="94">
        <v>5.7</v>
      </c>
      <c r="U34" s="94">
        <v>5.0999999999999996</v>
      </c>
      <c r="V34" s="94">
        <f>AVERAGE(T34:U34)</f>
        <v>5.4</v>
      </c>
      <c r="W34" s="94">
        <v>3.7</v>
      </c>
      <c r="X34" s="94">
        <v>2.4</v>
      </c>
      <c r="Y34" s="96" t="s">
        <v>22</v>
      </c>
      <c r="Z34" s="104">
        <v>0</v>
      </c>
    </row>
    <row r="35" spans="1:26">
      <c r="A35" s="44">
        <v>45690</v>
      </c>
      <c r="B35" s="101">
        <v>30.038</v>
      </c>
      <c r="C35" s="94">
        <f t="shared" ref="C35:C61" si="1">B35*33.86388</f>
        <v>1017.2032274400001</v>
      </c>
      <c r="D35" s="94">
        <v>70.8</v>
      </c>
      <c r="E35" s="102">
        <f>(C35-0.163*((D35-32)*5/9) + (0.5685 *((C35-0.163*((D35-32)*5/9)))/1000)) *EXP([1]Calc!$C$14/((M35+273.15)+((0.0065*64.6)/2)+(0.12*0.85*((6.112*EXP((17.67*M35)/(M35+243.5)))))))</f>
        <v>1022.4095422898145</v>
      </c>
      <c r="F35" s="92">
        <v>2</v>
      </c>
      <c r="G35" s="92">
        <v>4</v>
      </c>
      <c r="H35" s="98">
        <f t="shared" ref="H35:H61" si="2">G35*0.7</f>
        <v>2.8</v>
      </c>
      <c r="I35" s="103">
        <v>7</v>
      </c>
      <c r="J35" s="93">
        <v>2</v>
      </c>
      <c r="K35" s="103">
        <v>1</v>
      </c>
      <c r="L35" s="103">
        <v>0</v>
      </c>
      <c r="M35" s="94">
        <v>1.9</v>
      </c>
      <c r="N35" s="94">
        <v>1.5</v>
      </c>
      <c r="O35" s="92">
        <f t="shared" ref="O35:O61" si="3">IF(M35&gt;0,100*(((6.112*EXP((17.67*N35)/(N35+243.5)))-0.8*(M35-N35))/(6.112*EXP((17.67*M35)/(M35+243.5)))),100*(((6.109*EXP((22.5*N35)/(N35+273)))-0.8*(M35-N35))/(6.109*EXP((22.5*M35)/(M35+273)))))</f>
        <v>92.611861522279739</v>
      </c>
      <c r="P35" s="94">
        <f>IF(M35&gt;0, (243.5*LN(((6.112*EXP((17.67*N35)/(N35+243.5)))-0.8*(M35-N35))/6.112))/(17.67-LN(((6.112*EXP((17.67*N35)/(N35+243.5)))-0.8*(M35-N35))/6.112)),(273*LN(((6.109*EXP((22.5*N35)/(N35+273)))-0.8*(M35-N35))/6.109))/(22.5-LN(((6.109*EXP((22.5*N35)/(N35+273)))-0.8*(M35-N35))/6.109)))</f>
        <v>0.83042383701422862</v>
      </c>
      <c r="Q35" s="95">
        <v>3.1</v>
      </c>
      <c r="R35" s="94">
        <v>5.2</v>
      </c>
      <c r="S35" s="94">
        <v>6.7</v>
      </c>
      <c r="T35" s="94">
        <v>8.4</v>
      </c>
      <c r="U35" s="94">
        <v>1.1000000000000001</v>
      </c>
      <c r="V35" s="94">
        <f t="shared" ref="V35:V61" si="4">AVERAGE(T35:U35)</f>
        <v>4.75</v>
      </c>
      <c r="W35" s="94">
        <v>-1.1000000000000001</v>
      </c>
      <c r="X35" s="94">
        <v>-1.2</v>
      </c>
      <c r="Y35" s="96">
        <v>0</v>
      </c>
      <c r="Z35" s="104">
        <v>7.8</v>
      </c>
    </row>
    <row r="36" spans="1:26">
      <c r="A36" s="44">
        <v>45691</v>
      </c>
      <c r="B36" s="101">
        <v>30.123999999999999</v>
      </c>
      <c r="C36" s="94">
        <f t="shared" si="1"/>
        <v>1020.11552112</v>
      </c>
      <c r="D36" s="94">
        <v>70.8</v>
      </c>
      <c r="E36" s="102">
        <f>(C36-0.163*((D36-32)*5/9) + (0.5685 *((C36-0.163*((D36-32)*5/9)))/1000)) *EXP([1]Calc!$C$14/((M36+273.15)+((0.0065*64.6)/2)+(0.12*0.85*((6.112*EXP((17.67*M36)/(M36+243.5)))))))</f>
        <v>1025.2384184828784</v>
      </c>
      <c r="F36" s="92">
        <v>8</v>
      </c>
      <c r="G36" s="92">
        <v>8</v>
      </c>
      <c r="H36" s="98">
        <f t="shared" si="2"/>
        <v>5.6</v>
      </c>
      <c r="I36" s="103">
        <v>8</v>
      </c>
      <c r="J36" s="93">
        <v>2</v>
      </c>
      <c r="K36" s="103">
        <v>1</v>
      </c>
      <c r="L36" s="103">
        <v>0</v>
      </c>
      <c r="M36" s="94">
        <v>5.4</v>
      </c>
      <c r="N36" s="94">
        <v>4.7</v>
      </c>
      <c r="O36" s="92">
        <f t="shared" si="3"/>
        <v>88.9968396102593</v>
      </c>
      <c r="P36" s="94">
        <f t="shared" ref="P36:P61" si="5">IF(M36&gt;0, (243.5*LN(((6.112*EXP((17.67*N36)/(N36+243.5)))-0.8*(M36-N36))/6.112))/(17.67-LN(((6.112*EXP((17.67*N36)/(N36+243.5)))-0.8*(M36-N36))/6.112)),(273*LN(((6.109*EXP((22.5*N36)/(N36+273)))-0.8*(M36-N36))/6.109))/(22.5-LN(((6.109*EXP((22.5*N36)/(N36+273)))-0.8*(M36-N36))/6.109)))</f>
        <v>3.7328302912351869</v>
      </c>
      <c r="Q36" s="95">
        <v>2.9</v>
      </c>
      <c r="R36" s="94">
        <v>4.3</v>
      </c>
      <c r="S36" s="94">
        <v>6.6</v>
      </c>
      <c r="T36" s="94">
        <v>8.8000000000000007</v>
      </c>
      <c r="U36" s="94">
        <v>0.7</v>
      </c>
      <c r="V36" s="94">
        <f t="shared" si="4"/>
        <v>4.75</v>
      </c>
      <c r="W36" s="94">
        <v>-1.9</v>
      </c>
      <c r="X36" s="94">
        <v>-2.1</v>
      </c>
      <c r="Y36" s="96">
        <v>0.1</v>
      </c>
      <c r="Z36" s="104">
        <v>0.7</v>
      </c>
    </row>
    <row r="37" spans="1:26">
      <c r="A37" s="44">
        <v>45692</v>
      </c>
      <c r="B37" s="101">
        <v>30.006</v>
      </c>
      <c r="C37" s="94">
        <f t="shared" si="1"/>
        <v>1016.11958328</v>
      </c>
      <c r="D37" s="94">
        <v>71.3</v>
      </c>
      <c r="E37" s="102">
        <f>(C37-0.163*((D37-32)*5/9) + (0.5685 *((C37-0.163*((D37-32)*5/9)))/1000)) *EXP([1]Calc!$C$14/((M37+273.15)+((0.0065*64.6)/2)+(0.12*0.85*((6.112*EXP((17.67*M37)/(M37+243.5)))))))</f>
        <v>1021.059346948375</v>
      </c>
      <c r="F37" s="92">
        <v>6</v>
      </c>
      <c r="G37" s="92">
        <v>15</v>
      </c>
      <c r="H37" s="98">
        <f t="shared" si="2"/>
        <v>10.5</v>
      </c>
      <c r="I37" s="103">
        <v>8</v>
      </c>
      <c r="J37" s="93">
        <v>3</v>
      </c>
      <c r="K37" s="103">
        <v>1</v>
      </c>
      <c r="L37" s="103">
        <v>0</v>
      </c>
      <c r="M37" s="94">
        <v>8.8000000000000007</v>
      </c>
      <c r="N37" s="94">
        <v>7.3</v>
      </c>
      <c r="O37" s="92">
        <f t="shared" si="3"/>
        <v>79.702601073668589</v>
      </c>
      <c r="P37" s="94">
        <f t="shared" si="5"/>
        <v>5.4876763688309449</v>
      </c>
      <c r="Q37" s="95">
        <v>3.8</v>
      </c>
      <c r="R37" s="94">
        <v>4.5</v>
      </c>
      <c r="S37" s="94">
        <v>6.6</v>
      </c>
      <c r="T37" s="94">
        <v>9.8000000000000007</v>
      </c>
      <c r="U37" s="94">
        <v>4.5999999999999996</v>
      </c>
      <c r="V37" s="94">
        <f t="shared" si="4"/>
        <v>7.2</v>
      </c>
      <c r="W37" s="94">
        <v>0.2</v>
      </c>
      <c r="X37" s="94">
        <v>1.1000000000000001</v>
      </c>
      <c r="Y37" s="103">
        <v>1</v>
      </c>
      <c r="Z37" s="103">
        <v>0.8</v>
      </c>
    </row>
    <row r="38" spans="1:26">
      <c r="A38" s="44">
        <v>45693</v>
      </c>
      <c r="B38" s="101">
        <v>29.728000000000002</v>
      </c>
      <c r="C38" s="94">
        <f t="shared" si="1"/>
        <v>1006.7054246400002</v>
      </c>
      <c r="D38" s="94">
        <v>74</v>
      </c>
      <c r="E38" s="102">
        <f>(C38-0.163*((D38-32)*5/9) + (0.5685 *((C38-0.163*((D38-32)*5/9)))/1000)) *EXP([1]Calc!$C$14/((M38+273.15)+((0.0065*64.6)/2)+(0.12*0.85*((6.112*EXP((17.67*M38)/(M38+243.5)))))))</f>
        <v>1011.4922955473593</v>
      </c>
      <c r="F38" s="92">
        <v>2</v>
      </c>
      <c r="G38" s="92">
        <v>6</v>
      </c>
      <c r="H38" s="98">
        <f t="shared" si="2"/>
        <v>4.1999999999999993</v>
      </c>
      <c r="I38" s="103">
        <v>8</v>
      </c>
      <c r="J38" s="93">
        <v>2</v>
      </c>
      <c r="K38" s="103">
        <v>4</v>
      </c>
      <c r="L38" s="103">
        <v>0</v>
      </c>
      <c r="M38" s="94">
        <v>3.1</v>
      </c>
      <c r="N38" s="94">
        <v>3</v>
      </c>
      <c r="O38" s="92">
        <f t="shared" si="3"/>
        <v>98.246491429710915</v>
      </c>
      <c r="P38" s="94">
        <f t="shared" si="5"/>
        <v>2.8502219792611228</v>
      </c>
      <c r="Q38" s="95">
        <v>2.9</v>
      </c>
      <c r="R38" s="94">
        <v>5</v>
      </c>
      <c r="S38" s="94">
        <v>6.5</v>
      </c>
      <c r="T38" s="94">
        <v>8.5</v>
      </c>
      <c r="U38" s="94">
        <v>1.2</v>
      </c>
      <c r="V38" s="94">
        <f t="shared" si="4"/>
        <v>4.8499999999999996</v>
      </c>
      <c r="W38" s="103">
        <v>-3</v>
      </c>
      <c r="X38" s="103">
        <v>-1.2</v>
      </c>
      <c r="Y38" s="96">
        <v>0.1</v>
      </c>
      <c r="Z38" s="104">
        <v>2.8</v>
      </c>
    </row>
    <row r="39" spans="1:26">
      <c r="A39" s="44">
        <v>45694</v>
      </c>
      <c r="B39" s="101">
        <v>30.704000000000001</v>
      </c>
      <c r="C39" s="94">
        <f t="shared" si="1"/>
        <v>1039.7565715200001</v>
      </c>
      <c r="D39" s="94">
        <v>73.400000000000006</v>
      </c>
      <c r="E39" s="102">
        <f>(C39-0.163*((D39-32)*5/9) + (0.5685 *((C39-0.163*((D39-32)*5/9)))/1000)) *EXP([1]Calc!$C$14/((M39+273.15)+((0.0065*64.6)/2)+(0.12*0.85*((6.112*EXP((17.67*M39)/(M39+243.5)))))))</f>
        <v>1044.9641236317013</v>
      </c>
      <c r="F39" s="92">
        <v>0</v>
      </c>
      <c r="G39" s="92">
        <v>7</v>
      </c>
      <c r="H39" s="98">
        <f t="shared" si="2"/>
        <v>4.8999999999999995</v>
      </c>
      <c r="I39" s="103">
        <v>5</v>
      </c>
      <c r="J39" s="93">
        <v>2</v>
      </c>
      <c r="K39" s="103">
        <v>4</v>
      </c>
      <c r="L39" s="103">
        <v>0</v>
      </c>
      <c r="M39" s="94">
        <v>0.5</v>
      </c>
      <c r="N39" s="94">
        <v>0.5</v>
      </c>
      <c r="O39" s="92">
        <f t="shared" si="3"/>
        <v>100</v>
      </c>
      <c r="P39" s="94">
        <f t="shared" si="5"/>
        <v>0.499999999999999</v>
      </c>
      <c r="Q39" s="95">
        <v>2.1</v>
      </c>
      <c r="R39" s="94">
        <v>4.5</v>
      </c>
      <c r="S39" s="94">
        <v>6.7</v>
      </c>
      <c r="T39" s="94">
        <v>5.3</v>
      </c>
      <c r="U39" s="94">
        <v>-1.6</v>
      </c>
      <c r="V39" s="94">
        <f t="shared" si="4"/>
        <v>1.8499999999999999</v>
      </c>
      <c r="W39" s="94">
        <v>-5</v>
      </c>
      <c r="X39" s="94">
        <v>-3</v>
      </c>
      <c r="Y39" s="96" t="s">
        <v>22</v>
      </c>
      <c r="Z39" s="104">
        <v>5.3</v>
      </c>
    </row>
    <row r="40" spans="1:26">
      <c r="A40" s="44">
        <v>45695</v>
      </c>
      <c r="B40" s="101">
        <v>30.175999999999998</v>
      </c>
      <c r="C40" s="94">
        <f t="shared" si="1"/>
        <v>1021.87644288</v>
      </c>
      <c r="D40" s="94">
        <v>73.400000000000006</v>
      </c>
      <c r="E40" s="102">
        <f>(C40-0.163*((D40-32)*5/9) + (0.5685 *((C40-0.163*((D40-32)*5/9)))/1000)) *EXP([1]Calc!$C$14/((M40+273.15)+((0.0065*64.6)/2)+(0.12*0.85*((6.112*EXP((17.67*M40)/(M40+243.5)))))))</f>
        <v>1026.8325201022037</v>
      </c>
      <c r="F40" s="92">
        <v>8</v>
      </c>
      <c r="G40" s="92">
        <v>18</v>
      </c>
      <c r="H40" s="98">
        <f t="shared" si="2"/>
        <v>12.6</v>
      </c>
      <c r="I40" s="103">
        <v>8</v>
      </c>
      <c r="J40" s="93">
        <v>2</v>
      </c>
      <c r="K40" s="103">
        <v>1</v>
      </c>
      <c r="L40" s="103">
        <v>0</v>
      </c>
      <c r="M40" s="94">
        <v>3.6</v>
      </c>
      <c r="N40" s="94">
        <v>2.4</v>
      </c>
      <c r="O40" s="92">
        <f t="shared" si="3"/>
        <v>79.711755822052112</v>
      </c>
      <c r="P40" s="94">
        <f t="shared" si="5"/>
        <v>0.42353417809639382</v>
      </c>
      <c r="Q40" s="95">
        <v>2.8</v>
      </c>
      <c r="R40" s="94">
        <v>4</v>
      </c>
      <c r="S40" s="94">
        <v>6.6</v>
      </c>
      <c r="T40" s="94">
        <v>4</v>
      </c>
      <c r="U40" s="94">
        <v>0</v>
      </c>
      <c r="V40" s="94">
        <f t="shared" si="4"/>
        <v>2</v>
      </c>
      <c r="W40" s="94">
        <v>-6</v>
      </c>
      <c r="X40" s="94">
        <v>-4.2</v>
      </c>
      <c r="Y40" s="96">
        <v>2.2000000000000002</v>
      </c>
      <c r="Z40" s="104">
        <v>0</v>
      </c>
    </row>
    <row r="41" spans="1:26">
      <c r="A41" s="44">
        <v>45696</v>
      </c>
      <c r="B41" s="101">
        <v>29.917999999999999</v>
      </c>
      <c r="C41" s="94">
        <f t="shared" si="1"/>
        <v>1013.1395618400001</v>
      </c>
      <c r="D41" s="94">
        <v>74</v>
      </c>
      <c r="E41" s="102">
        <f>(C41-0.163*((D41-32)*5/9) + (0.5685 *((C41-0.163*((D41-32)*5/9)))/1000)) *EXP([1]Calc!$C$14/((M41+273.15)+((0.0065*64.6)/2)+(0.12*0.85*((6.112*EXP((17.67*M41)/(M41+243.5)))))))</f>
        <v>1017.987714069561</v>
      </c>
      <c r="F41" s="92">
        <v>8</v>
      </c>
      <c r="G41" s="92">
        <v>10</v>
      </c>
      <c r="H41" s="98">
        <f t="shared" si="2"/>
        <v>7</v>
      </c>
      <c r="I41" s="103">
        <v>6</v>
      </c>
      <c r="J41" s="93">
        <v>2</v>
      </c>
      <c r="K41" s="103">
        <v>1</v>
      </c>
      <c r="L41" s="103">
        <v>0</v>
      </c>
      <c r="M41" s="94">
        <v>2.9</v>
      </c>
      <c r="N41" s="94">
        <v>2.7</v>
      </c>
      <c r="O41" s="92">
        <f t="shared" si="3"/>
        <v>96.465222229196584</v>
      </c>
      <c r="P41" s="94">
        <f t="shared" si="5"/>
        <v>2.3932368029901618</v>
      </c>
      <c r="Q41" s="95">
        <v>3.2</v>
      </c>
      <c r="R41" s="94">
        <v>4</v>
      </c>
      <c r="S41" s="94">
        <v>6.4</v>
      </c>
      <c r="T41" s="94">
        <v>4.9000000000000004</v>
      </c>
      <c r="U41" s="94">
        <v>1.3</v>
      </c>
      <c r="V41" s="94">
        <f t="shared" si="4"/>
        <v>3.1</v>
      </c>
      <c r="W41" s="94">
        <v>1.4</v>
      </c>
      <c r="X41" s="94">
        <v>1.4</v>
      </c>
      <c r="Y41" s="96">
        <v>0.9</v>
      </c>
      <c r="Z41" s="104">
        <v>0</v>
      </c>
    </row>
    <row r="42" spans="1:26">
      <c r="A42" s="44">
        <v>45697</v>
      </c>
      <c r="B42" s="101">
        <v>30.23</v>
      </c>
      <c r="C42" s="94">
        <f t="shared" si="1"/>
        <v>1023.7050924</v>
      </c>
      <c r="D42" s="94">
        <v>74.099999999999994</v>
      </c>
      <c r="E42" s="102">
        <f>(C42-0.163*((D42-32)*5/9) + (0.5685 *((C42-0.163*((D42-32)*5/9)))/1000)) *EXP([1]Calc!$C$14/((M42+273.15)+((0.0065*64.6)/2)+(0.12*0.85*((6.112*EXP((17.67*M42)/(M42+243.5)))))))</f>
        <v>1028.6690668208312</v>
      </c>
      <c r="F42" s="92">
        <v>8</v>
      </c>
      <c r="G42" s="92">
        <v>5</v>
      </c>
      <c r="H42" s="98">
        <f t="shared" si="2"/>
        <v>3.5</v>
      </c>
      <c r="I42" s="103">
        <v>5</v>
      </c>
      <c r="J42" s="93">
        <v>2</v>
      </c>
      <c r="K42" s="103">
        <v>1</v>
      </c>
      <c r="L42" s="103">
        <v>0</v>
      </c>
      <c r="M42" s="94">
        <v>1.8</v>
      </c>
      <c r="N42" s="94">
        <v>1.8</v>
      </c>
      <c r="O42" s="92">
        <f t="shared" si="3"/>
        <v>100</v>
      </c>
      <c r="P42" s="94">
        <f t="shared" si="5"/>
        <v>1.8000000000000012</v>
      </c>
      <c r="Q42" s="95">
        <v>3</v>
      </c>
      <c r="R42" s="94">
        <v>4.2</v>
      </c>
      <c r="S42" s="94">
        <v>6.3</v>
      </c>
      <c r="T42" s="94">
        <v>6.8</v>
      </c>
      <c r="U42" s="94">
        <v>0.5</v>
      </c>
      <c r="V42" s="94">
        <f t="shared" si="4"/>
        <v>3.65</v>
      </c>
      <c r="W42" s="94">
        <v>0</v>
      </c>
      <c r="X42" s="94">
        <v>-0.3</v>
      </c>
      <c r="Y42" s="96">
        <v>12</v>
      </c>
      <c r="Z42" s="104">
        <v>0</v>
      </c>
    </row>
    <row r="43" spans="1:26">
      <c r="A43" s="44">
        <v>45698</v>
      </c>
      <c r="B43" s="101">
        <v>30.175999999999998</v>
      </c>
      <c r="C43" s="94">
        <f t="shared" si="1"/>
        <v>1021.87644288</v>
      </c>
      <c r="D43" s="94">
        <v>72.599999999999994</v>
      </c>
      <c r="E43" s="102">
        <f>(C43-0.163*((D43-32)*5/9) + (0.5685 *((C43-0.163*((D43-32)*5/9)))/1000)) *EXP([1]Calc!$C$14/((M43+273.15)+((0.0065*64.6)/2)+(0.12*0.85*((6.112*EXP((17.67*M43)/(M43+243.5)))))))</f>
        <v>1026.9024802596452</v>
      </c>
      <c r="F43" s="92">
        <v>8</v>
      </c>
      <c r="G43" s="92">
        <v>14</v>
      </c>
      <c r="H43" s="98">
        <f t="shared" si="2"/>
        <v>9.7999999999999989</v>
      </c>
      <c r="I43" s="103">
        <v>7</v>
      </c>
      <c r="J43" s="93">
        <v>2</v>
      </c>
      <c r="K43" s="103">
        <v>1</v>
      </c>
      <c r="L43" s="103">
        <v>0</v>
      </c>
      <c r="M43" s="94">
        <v>3.7</v>
      </c>
      <c r="N43" s="94">
        <v>3</v>
      </c>
      <c r="O43" s="92">
        <f t="shared" si="3"/>
        <v>88.144378037059766</v>
      </c>
      <c r="P43" s="94">
        <f t="shared" si="5"/>
        <v>1.9206436083934368</v>
      </c>
      <c r="Q43" s="95">
        <v>4</v>
      </c>
      <c r="R43" s="94">
        <v>4.5</v>
      </c>
      <c r="S43" s="94">
        <v>6.3</v>
      </c>
      <c r="T43" s="94">
        <v>3.8</v>
      </c>
      <c r="U43" s="94">
        <v>1.5</v>
      </c>
      <c r="V43" s="94">
        <f t="shared" si="4"/>
        <v>2.65</v>
      </c>
      <c r="W43" s="94">
        <v>2.4</v>
      </c>
      <c r="X43" s="94">
        <v>2.1</v>
      </c>
      <c r="Y43" s="96">
        <v>0.8</v>
      </c>
      <c r="Z43" s="104">
        <v>0</v>
      </c>
    </row>
    <row r="44" spans="1:26">
      <c r="A44" s="44">
        <v>45699</v>
      </c>
      <c r="B44" s="101">
        <v>29.972000000000001</v>
      </c>
      <c r="C44" s="94">
        <f t="shared" si="1"/>
        <v>1014.9682113600001</v>
      </c>
      <c r="D44" s="94">
        <v>73.400000000000006</v>
      </c>
      <c r="E44" s="102">
        <f>(C44-0.163*((D44-32)*5/9) + (0.5685 *((C44-0.163*((D44-32)*5/9)))/1000)) *EXP([1]Calc!$C$14/((M44+273.15)+((0.0065*64.6)/2)+(0.12*0.85*((6.112*EXP((17.67*M44)/(M44+243.5)))))))</f>
        <v>1019.8713914074373</v>
      </c>
      <c r="F44" s="92">
        <v>8</v>
      </c>
      <c r="G44" s="92">
        <v>6</v>
      </c>
      <c r="H44" s="98">
        <f t="shared" si="2"/>
        <v>4.1999999999999993</v>
      </c>
      <c r="I44" s="103">
        <v>6</v>
      </c>
      <c r="J44" s="93">
        <v>2</v>
      </c>
      <c r="K44" s="103">
        <v>1</v>
      </c>
      <c r="L44" s="103">
        <v>0</v>
      </c>
      <c r="M44" s="94">
        <v>3.4</v>
      </c>
      <c r="N44" s="94">
        <v>2.9</v>
      </c>
      <c r="O44" s="92">
        <f t="shared" si="3"/>
        <v>91.394561603784794</v>
      </c>
      <c r="P44" s="94">
        <f t="shared" si="5"/>
        <v>2.1316584343341751</v>
      </c>
      <c r="Q44" s="95">
        <v>4.7</v>
      </c>
      <c r="R44" s="94">
        <v>4.5</v>
      </c>
      <c r="S44" s="94">
        <v>6.2</v>
      </c>
      <c r="T44" s="94">
        <v>4.5999999999999996</v>
      </c>
      <c r="U44" s="94">
        <v>2.7</v>
      </c>
      <c r="V44" s="94">
        <f t="shared" si="4"/>
        <v>3.65</v>
      </c>
      <c r="W44" s="94">
        <v>2.4</v>
      </c>
      <c r="X44" s="94">
        <v>2.4</v>
      </c>
      <c r="Y44" s="96" t="s">
        <v>22</v>
      </c>
      <c r="Z44" s="104">
        <v>0</v>
      </c>
    </row>
    <row r="45" spans="1:26">
      <c r="A45" s="44">
        <v>45700</v>
      </c>
      <c r="B45" s="101">
        <v>29.936</v>
      </c>
      <c r="C45" s="94">
        <f t="shared" si="1"/>
        <v>1013.7491116800001</v>
      </c>
      <c r="D45" s="94">
        <v>74.8</v>
      </c>
      <c r="E45" s="102">
        <f>(C45-0.163*((D45-32)*5/9) + (0.5685 *((C45-0.163*((D45-32)*5/9)))/1000)) *EXP([1]Calc!$C$14/((M45+273.15)+((0.0065*64.6)/2)+(0.12*0.85*((6.112*EXP((17.67*M45)/(M45+243.5)))))))</f>
        <v>1018.5139983712809</v>
      </c>
      <c r="F45" s="92">
        <v>8</v>
      </c>
      <c r="G45" s="92">
        <v>2</v>
      </c>
      <c r="H45" s="98">
        <f t="shared" si="2"/>
        <v>1.4</v>
      </c>
      <c r="I45" s="103">
        <v>6</v>
      </c>
      <c r="J45" s="93">
        <v>40</v>
      </c>
      <c r="K45" s="103">
        <v>1</v>
      </c>
      <c r="L45" s="103">
        <v>0</v>
      </c>
      <c r="M45" s="94">
        <v>3.4</v>
      </c>
      <c r="N45" s="94">
        <v>3.1</v>
      </c>
      <c r="O45" s="92">
        <f t="shared" si="3"/>
        <v>94.823695501312713</v>
      </c>
      <c r="P45" s="94">
        <f t="shared" si="5"/>
        <v>2.6492517073145341</v>
      </c>
      <c r="Q45" s="95">
        <v>3.9</v>
      </c>
      <c r="R45" s="94">
        <v>4.7</v>
      </c>
      <c r="S45" s="94">
        <v>6.3</v>
      </c>
      <c r="T45" s="94">
        <v>5</v>
      </c>
      <c r="U45" s="94">
        <v>3</v>
      </c>
      <c r="V45" s="94">
        <f>AVERAGE(T45:U45)</f>
        <v>4</v>
      </c>
      <c r="W45" s="94">
        <v>2.6</v>
      </c>
      <c r="X45" s="94">
        <v>2.6</v>
      </c>
      <c r="Y45" s="96" t="s">
        <v>22</v>
      </c>
      <c r="Z45" s="104">
        <v>0</v>
      </c>
    </row>
    <row r="46" spans="1:26">
      <c r="A46" s="44">
        <v>45701</v>
      </c>
      <c r="B46" s="101">
        <v>30.05</v>
      </c>
      <c r="C46" s="94">
        <f t="shared" si="1"/>
        <v>1017.6095940000001</v>
      </c>
      <c r="D46" s="94">
        <v>74.400000000000006</v>
      </c>
      <c r="E46" s="102">
        <f>(C46-0.163*((D46-32)*5/9) + (0.5685 *((C46-0.163*((D46-32)*5/9)))/1000)) *EXP([1]Calc!$C$14/((M46+273.15)+((0.0065*64.6)/2)+(0.12*0.85*((6.112*EXP((17.67*M46)/(M46+243.5)))))))</f>
        <v>1022.4564286477909</v>
      </c>
      <c r="F46" s="92">
        <v>8</v>
      </c>
      <c r="G46" s="92">
        <v>0</v>
      </c>
      <c r="H46" s="98">
        <f t="shared" si="2"/>
        <v>0</v>
      </c>
      <c r="I46" s="103">
        <v>7</v>
      </c>
      <c r="J46" s="93">
        <v>2</v>
      </c>
      <c r="K46" s="103">
        <v>1</v>
      </c>
      <c r="L46" s="103">
        <v>0</v>
      </c>
      <c r="M46" s="94">
        <v>3</v>
      </c>
      <c r="N46" s="94">
        <v>1.9</v>
      </c>
      <c r="O46" s="92">
        <f t="shared" si="3"/>
        <v>80.862196160363879</v>
      </c>
      <c r="P46" s="94">
        <f t="shared" si="5"/>
        <v>3.620582383590587E-2</v>
      </c>
      <c r="Q46" s="95">
        <v>3.8</v>
      </c>
      <c r="R46" s="94">
        <v>4.8</v>
      </c>
      <c r="S46" s="94">
        <v>6.3</v>
      </c>
      <c r="T46" s="94">
        <v>4.2</v>
      </c>
      <c r="U46" s="94">
        <v>2.6</v>
      </c>
      <c r="V46" s="94">
        <f t="shared" si="4"/>
        <v>3.4000000000000004</v>
      </c>
      <c r="W46" s="94">
        <v>2</v>
      </c>
      <c r="X46" s="94">
        <v>2.4</v>
      </c>
      <c r="Y46" s="96" t="s">
        <v>22</v>
      </c>
      <c r="Z46" s="104">
        <v>0</v>
      </c>
    </row>
    <row r="47" spans="1:26">
      <c r="A47" s="44">
        <v>45702</v>
      </c>
      <c r="B47" s="101">
        <v>30.135999999999999</v>
      </c>
      <c r="C47" s="94">
        <f t="shared" si="1"/>
        <v>1020.5218876800001</v>
      </c>
      <c r="D47" s="94">
        <v>73.7</v>
      </c>
      <c r="E47" s="102">
        <f>(C47-0.163*((D47-32)*5/9) + (0.5685 *((C47-0.163*((D47-32)*5/9)))/1000)) *EXP([1]Calc!$C$14/((M47+273.15)+((0.0065*64.6)/2)+(0.12*0.85*((6.112*EXP((17.67*M47)/(M47+243.5)))))))</f>
        <v>1025.4669382316683</v>
      </c>
      <c r="F47" s="92">
        <v>8</v>
      </c>
      <c r="G47" s="92">
        <v>15</v>
      </c>
      <c r="H47" s="98">
        <f t="shared" si="2"/>
        <v>10.5</v>
      </c>
      <c r="I47" s="103">
        <v>8</v>
      </c>
      <c r="J47" s="93">
        <v>2</v>
      </c>
      <c r="K47" s="103">
        <v>1</v>
      </c>
      <c r="L47" s="103">
        <v>0</v>
      </c>
      <c r="M47" s="94">
        <v>2.7</v>
      </c>
      <c r="N47" s="94">
        <v>0.6</v>
      </c>
      <c r="O47" s="92">
        <f t="shared" si="3"/>
        <v>63.396051373015595</v>
      </c>
      <c r="P47" s="94">
        <f t="shared" si="5"/>
        <v>-3.5575458257481913</v>
      </c>
      <c r="Q47" s="95">
        <v>2.8</v>
      </c>
      <c r="R47" s="94">
        <v>4.4000000000000004</v>
      </c>
      <c r="S47" s="94">
        <v>6.3</v>
      </c>
      <c r="T47" s="94">
        <v>5.5</v>
      </c>
      <c r="U47" s="94">
        <v>1.7</v>
      </c>
      <c r="V47" s="94">
        <f t="shared" si="4"/>
        <v>3.6</v>
      </c>
      <c r="W47" s="94">
        <v>-0.4</v>
      </c>
      <c r="X47" s="94">
        <v>0.5</v>
      </c>
      <c r="Y47" s="96" t="s">
        <v>22</v>
      </c>
      <c r="Z47" s="104">
        <v>1.7</v>
      </c>
    </row>
    <row r="48" spans="1:26">
      <c r="A48" s="44">
        <v>45703</v>
      </c>
      <c r="B48" s="101">
        <v>29.998999999999999</v>
      </c>
      <c r="C48" s="94">
        <f t="shared" si="1"/>
        <v>1015.8825361200001</v>
      </c>
      <c r="D48" s="94">
        <v>74.5</v>
      </c>
      <c r="E48" s="102">
        <f>(C48-0.163*((D48-32)*5/9) + (0.5685 *((C48-0.163*((D48-32)*5/9)))/1000)) *EXP([1]Calc!$C$14/((M48+273.15)+((0.0065*64.6)/2)+(0.12*0.85*((6.112*EXP((17.67*M48)/(M48+243.5)))))))</f>
        <v>1020.6807336494545</v>
      </c>
      <c r="F48" s="92">
        <v>8</v>
      </c>
      <c r="G48" s="92">
        <v>5</v>
      </c>
      <c r="H48" s="98">
        <f t="shared" si="2"/>
        <v>3.5</v>
      </c>
      <c r="I48" s="103">
        <v>7</v>
      </c>
      <c r="J48" s="93">
        <v>63</v>
      </c>
      <c r="K48" s="103">
        <v>1</v>
      </c>
      <c r="L48" s="103">
        <v>0</v>
      </c>
      <c r="M48" s="94">
        <v>3.8</v>
      </c>
      <c r="N48" s="94">
        <v>2.8</v>
      </c>
      <c r="O48" s="92">
        <f t="shared" si="3"/>
        <v>83.203045784144621</v>
      </c>
      <c r="P48" s="94">
        <f t="shared" si="5"/>
        <v>1.2135986635192495</v>
      </c>
      <c r="Q48" s="95">
        <v>3.8</v>
      </c>
      <c r="R48" s="94">
        <v>4.5</v>
      </c>
      <c r="S48" s="94">
        <v>6.2</v>
      </c>
      <c r="T48" s="94">
        <v>5.4</v>
      </c>
      <c r="U48" s="94">
        <v>2.4</v>
      </c>
      <c r="V48" s="94">
        <f t="shared" si="4"/>
        <v>3.9000000000000004</v>
      </c>
      <c r="W48" s="94">
        <v>2.2999999999999998</v>
      </c>
      <c r="X48" s="94">
        <v>2.4</v>
      </c>
      <c r="Y48" s="96">
        <v>3.9</v>
      </c>
      <c r="Z48" s="104">
        <v>0</v>
      </c>
    </row>
    <row r="49" spans="1:26">
      <c r="A49" s="44">
        <v>45704</v>
      </c>
      <c r="B49" s="101">
        <v>29.521999999999998</v>
      </c>
      <c r="C49" s="94">
        <f>B49*33.86388</f>
        <v>999.72946535999995</v>
      </c>
      <c r="D49" s="94">
        <v>74.8</v>
      </c>
      <c r="E49" s="102">
        <f>(C49-0.163*((D49-32)*5/9) + (0.5685 *((C49-0.163*((D49-32)*5/9)))/1000)) *EXP([1]Calc!$C$14/((M49+273.15)+((0.0065*64.6)/2)+(0.12*0.85*((6.112*EXP((17.67*M49)/(M49+243.5)))))))</f>
        <v>1004.3865632717167</v>
      </c>
      <c r="F49" s="92">
        <v>8</v>
      </c>
      <c r="G49" s="92">
        <v>15</v>
      </c>
      <c r="H49" s="98">
        <f>G49*0.7</f>
        <v>10.5</v>
      </c>
      <c r="I49" s="103">
        <v>7</v>
      </c>
      <c r="J49" s="93">
        <v>2</v>
      </c>
      <c r="K49" s="103">
        <v>1</v>
      </c>
      <c r="L49" s="103">
        <v>0</v>
      </c>
      <c r="M49" s="94">
        <v>3</v>
      </c>
      <c r="N49" s="94">
        <v>2.6</v>
      </c>
      <c r="O49" s="92">
        <f t="shared" si="3"/>
        <v>92.980300571891888</v>
      </c>
      <c r="P49" s="94">
        <f t="shared" si="5"/>
        <v>1.9764280075072644</v>
      </c>
      <c r="Q49" s="95">
        <v>3.5</v>
      </c>
      <c r="R49" s="94">
        <v>4.8</v>
      </c>
      <c r="S49" s="94">
        <v>6.1</v>
      </c>
      <c r="T49" s="94">
        <v>4.2</v>
      </c>
      <c r="U49" s="94">
        <v>1.4</v>
      </c>
      <c r="V49" s="94">
        <f t="shared" si="4"/>
        <v>2.8</v>
      </c>
      <c r="W49" s="94">
        <v>0.4</v>
      </c>
      <c r="X49" s="94">
        <v>1</v>
      </c>
      <c r="Y49" s="96">
        <v>0.1</v>
      </c>
      <c r="Z49" s="104">
        <v>0</v>
      </c>
    </row>
    <row r="50" spans="1:26">
      <c r="A50" s="44">
        <v>45705</v>
      </c>
      <c r="B50" s="101">
        <v>30.053999999999998</v>
      </c>
      <c r="C50" s="94">
        <f>B50*33.86388</f>
        <v>1017.74504952</v>
      </c>
      <c r="D50" s="94">
        <v>72.5</v>
      </c>
      <c r="E50" s="102">
        <f>(C50-0.163*((D50-32)*5/9) + (0.5685 *((C50-0.163*((D50-32)*5/9)))/1000)) *EXP([1]Calc!$C$14/((M50+273.15)+((0.0065*64.6)/2)+(0.12*0.85*((6.112*EXP((17.67*M50)/(M50+243.5)))))))</f>
        <v>1022.8319802719775</v>
      </c>
      <c r="F50" s="92">
        <v>4</v>
      </c>
      <c r="G50" s="92">
        <v>5</v>
      </c>
      <c r="H50" s="98">
        <f>G50*0.7</f>
        <v>3.5</v>
      </c>
      <c r="I50" s="103">
        <v>7</v>
      </c>
      <c r="J50" s="93">
        <v>2</v>
      </c>
      <c r="K50" s="103">
        <v>4</v>
      </c>
      <c r="L50" s="103">
        <v>0</v>
      </c>
      <c r="M50" s="94">
        <v>0.9</v>
      </c>
      <c r="N50" s="94">
        <v>-0.2</v>
      </c>
      <c r="O50" s="92">
        <f t="shared" si="3"/>
        <v>78.858173014744153</v>
      </c>
      <c r="P50" s="94">
        <f t="shared" si="5"/>
        <v>-2.3534601322216022</v>
      </c>
      <c r="Q50" s="95">
        <v>1.8</v>
      </c>
      <c r="R50" s="94">
        <v>4.2</v>
      </c>
      <c r="S50" s="94">
        <v>6.3</v>
      </c>
      <c r="T50" s="94">
        <v>6.2</v>
      </c>
      <c r="U50" s="94">
        <v>-2.8</v>
      </c>
      <c r="V50" s="94">
        <f t="shared" si="4"/>
        <v>1.7000000000000002</v>
      </c>
      <c r="W50" s="94">
        <v>-5</v>
      </c>
      <c r="X50" s="94">
        <v>-3.8</v>
      </c>
      <c r="Y50" s="96">
        <v>0.1</v>
      </c>
      <c r="Z50" s="104">
        <v>7.8</v>
      </c>
    </row>
    <row r="51" spans="1:26">
      <c r="A51" s="44">
        <v>45706</v>
      </c>
      <c r="B51" s="101">
        <v>30.032</v>
      </c>
      <c r="C51" s="94">
        <f t="shared" si="1"/>
        <v>1017.00004416</v>
      </c>
      <c r="D51" s="94">
        <v>72.5</v>
      </c>
      <c r="E51" s="102">
        <f>(C51-0.163*((D51-32)*5/9) + (0.5685 *((C51-0.163*((D51-32)*5/9)))/1000)) *EXP([1]Calc!$C$14/((M51+273.15)+((0.0065*64.6)/2)+(0.12*0.85*((6.112*EXP((17.67*M51)/(M51+243.5)))))))</f>
        <v>1022.0462303514698</v>
      </c>
      <c r="F51" s="92">
        <v>6</v>
      </c>
      <c r="G51" s="92">
        <v>8</v>
      </c>
      <c r="H51" s="98">
        <f t="shared" si="2"/>
        <v>5.6</v>
      </c>
      <c r="I51" s="103">
        <v>7</v>
      </c>
      <c r="J51" s="93">
        <v>1</v>
      </c>
      <c r="K51" s="103">
        <v>4</v>
      </c>
      <c r="L51" s="103">
        <v>0</v>
      </c>
      <c r="M51" s="94">
        <v>2</v>
      </c>
      <c r="N51" s="94">
        <v>0.3</v>
      </c>
      <c r="O51" s="92">
        <f t="shared" si="3"/>
        <v>69.22836003722044</v>
      </c>
      <c r="P51" s="94">
        <f t="shared" si="5"/>
        <v>-3.0455987130466275</v>
      </c>
      <c r="Q51" s="95">
        <v>1.7</v>
      </c>
      <c r="R51" s="94">
        <v>3.6</v>
      </c>
      <c r="S51" s="94">
        <v>6.3</v>
      </c>
      <c r="T51" s="94">
        <v>7.3</v>
      </c>
      <c r="U51" s="94">
        <v>-1.2</v>
      </c>
      <c r="V51" s="94">
        <f t="shared" si="4"/>
        <v>3.05</v>
      </c>
      <c r="W51" s="94">
        <v>-3.1</v>
      </c>
      <c r="X51" s="94">
        <v>-2.7</v>
      </c>
      <c r="Y51" s="96">
        <v>0</v>
      </c>
      <c r="Z51" s="104">
        <v>6.9</v>
      </c>
    </row>
    <row r="52" spans="1:26">
      <c r="A52" s="44">
        <v>45707</v>
      </c>
      <c r="B52" s="101">
        <v>29.841999999999999</v>
      </c>
      <c r="C52" s="94">
        <f t="shared" si="1"/>
        <v>1010.56590696</v>
      </c>
      <c r="D52" s="94">
        <v>73.3</v>
      </c>
      <c r="E52" s="102">
        <f>(C52-0.163*((D52-32)*5/9) + (0.5685 *((C52-0.163*((D52-32)*5/9)))/1000)) *EXP([1]Calc!$C$14/((M52+273.15)+((0.0065*64.6)/2)+(0.12*0.85*((6.112*EXP((17.67*M52)/(M52+243.5)))))))</f>
        <v>1015.4467004147152</v>
      </c>
      <c r="F52" s="92">
        <v>3</v>
      </c>
      <c r="G52" s="92">
        <v>7</v>
      </c>
      <c r="H52" s="98">
        <f t="shared" si="2"/>
        <v>4.8999999999999995</v>
      </c>
      <c r="I52" s="103">
        <v>7</v>
      </c>
      <c r="J52" s="93">
        <v>3</v>
      </c>
      <c r="K52" s="103">
        <v>1</v>
      </c>
      <c r="L52" s="103">
        <v>0</v>
      </c>
      <c r="M52" s="94">
        <v>3.2</v>
      </c>
      <c r="N52" s="94">
        <v>1.9</v>
      </c>
      <c r="O52" s="92">
        <f t="shared" si="3"/>
        <v>77.644401042447001</v>
      </c>
      <c r="P52" s="94">
        <f t="shared" si="5"/>
        <v>-0.32793527913368947</v>
      </c>
      <c r="Q52" s="95">
        <v>2</v>
      </c>
      <c r="R52" s="94">
        <v>3.7</v>
      </c>
      <c r="S52" s="94">
        <v>6.2</v>
      </c>
      <c r="T52" s="94">
        <v>11.7</v>
      </c>
      <c r="U52" s="103">
        <v>-1.2</v>
      </c>
      <c r="V52" s="94">
        <f t="shared" si="4"/>
        <v>5.25</v>
      </c>
      <c r="W52" s="94">
        <v>-1.5</v>
      </c>
      <c r="X52" s="94">
        <v>-1.1000000000000001</v>
      </c>
      <c r="Y52" s="96">
        <v>1.4</v>
      </c>
      <c r="Z52" s="104">
        <v>0.6</v>
      </c>
    </row>
    <row r="53" spans="1:26">
      <c r="A53" s="44">
        <v>45708</v>
      </c>
      <c r="B53" s="101">
        <v>29.738</v>
      </c>
      <c r="C53" s="94">
        <f t="shared" si="1"/>
        <v>1007.0440634400001</v>
      </c>
      <c r="D53" s="94">
        <v>75.7</v>
      </c>
      <c r="E53" s="102">
        <f>(C53-0.163*((D53-32)*5/9) + (0.5685 *((C53-0.163*((D53-32)*5/9)))/1000)) *EXP([1]Calc!$C$14/((M53+273.15)+((0.0065*64.6)/2)+(0.12*0.85*((6.112*EXP((17.67*M53)/(M53+243.5)))))))</f>
        <v>1011.4193105171703</v>
      </c>
      <c r="F53" s="92">
        <v>8</v>
      </c>
      <c r="G53" s="92">
        <v>10</v>
      </c>
      <c r="H53" s="98">
        <f t="shared" si="2"/>
        <v>7</v>
      </c>
      <c r="I53" s="103">
        <v>6</v>
      </c>
      <c r="J53" s="93">
        <v>2</v>
      </c>
      <c r="K53" s="103">
        <v>1</v>
      </c>
      <c r="L53" s="103">
        <v>0</v>
      </c>
      <c r="M53" s="94">
        <v>11.7</v>
      </c>
      <c r="N53" s="94">
        <v>11.2</v>
      </c>
      <c r="O53" s="92">
        <f t="shared" si="3"/>
        <v>93.833350883344039</v>
      </c>
      <c r="P53" s="94">
        <f t="shared" si="5"/>
        <v>10.740186905305455</v>
      </c>
      <c r="Q53" s="95">
        <v>6</v>
      </c>
      <c r="R53" s="94">
        <v>4.5999999999999996</v>
      </c>
      <c r="S53" s="94">
        <v>6.4</v>
      </c>
      <c r="T53" s="94">
        <v>13.2</v>
      </c>
      <c r="U53" s="94">
        <v>2.8</v>
      </c>
      <c r="V53" s="94">
        <f>AVERAGE(T53:U53)</f>
        <v>8</v>
      </c>
      <c r="W53" s="94">
        <v>1.6</v>
      </c>
      <c r="X53" s="94">
        <v>2.8</v>
      </c>
      <c r="Y53" s="96">
        <v>1.5</v>
      </c>
      <c r="Z53" s="104">
        <v>0</v>
      </c>
    </row>
    <row r="54" spans="1:26">
      <c r="A54" s="44">
        <v>45709</v>
      </c>
      <c r="B54" s="101">
        <v>29.585999999999999</v>
      </c>
      <c r="C54" s="94">
        <f t="shared" si="1"/>
        <v>1001.89675368</v>
      </c>
      <c r="D54" s="94">
        <v>76.400000000000006</v>
      </c>
      <c r="E54" s="102">
        <f>(C54-0.163*((D54-32)*5/9) + (0.5685 *((C54-0.163*((D54-32)*5/9)))/1000)) *EXP([1]Calc!$C$14/((M54+273.15)+((0.0065*64.6)/2)+(0.12*0.85*((6.112*EXP((17.67*M54)/(M54+243.5)))))))</f>
        <v>1006.1269571490508</v>
      </c>
      <c r="F54" s="92">
        <v>8</v>
      </c>
      <c r="G54" s="92">
        <v>24</v>
      </c>
      <c r="H54" s="98">
        <f t="shared" si="2"/>
        <v>16.799999999999997</v>
      </c>
      <c r="I54" s="103">
        <v>7</v>
      </c>
      <c r="J54" s="93">
        <v>2</v>
      </c>
      <c r="K54" s="103">
        <v>1</v>
      </c>
      <c r="L54" s="103">
        <v>0</v>
      </c>
      <c r="M54" s="94">
        <v>13</v>
      </c>
      <c r="N54" s="94">
        <v>11.9</v>
      </c>
      <c r="O54" s="92">
        <f t="shared" si="3"/>
        <v>87.150280232619778</v>
      </c>
      <c r="P54" s="94">
        <f t="shared" si="5"/>
        <v>10.914021091807703</v>
      </c>
      <c r="Q54" s="95">
        <v>8.5</v>
      </c>
      <c r="R54" s="94">
        <v>6.4</v>
      </c>
      <c r="S54" s="94">
        <v>6.3</v>
      </c>
      <c r="T54" s="94">
        <v>14.8</v>
      </c>
      <c r="U54" s="94">
        <v>11</v>
      </c>
      <c r="V54" s="94">
        <f t="shared" si="4"/>
        <v>12.9</v>
      </c>
      <c r="W54" s="94">
        <v>7.1</v>
      </c>
      <c r="X54" s="94">
        <v>9</v>
      </c>
      <c r="Y54" s="96">
        <v>0.9</v>
      </c>
      <c r="Z54" s="104">
        <v>0.7</v>
      </c>
    </row>
    <row r="55" spans="1:26">
      <c r="A55" s="44">
        <v>45710</v>
      </c>
      <c r="B55" s="101">
        <v>29.65</v>
      </c>
      <c r="C55" s="94">
        <f t="shared" si="1"/>
        <v>1004.064042</v>
      </c>
      <c r="D55" s="94">
        <v>75.8</v>
      </c>
      <c r="E55" s="102">
        <f>(C55-0.163*((D55-32)*5/9) + (0.5685 *((C55-0.163*((D55-32)*5/9)))/1000)) *EXP([1]Calc!$C$14/((M55+273.15)+((0.0065*64.6)/2)+(0.12*0.85*((6.112*EXP((17.67*M55)/(M55+243.5)))))))</f>
        <v>1008.4887124254456</v>
      </c>
      <c r="F55" s="92">
        <v>7</v>
      </c>
      <c r="G55" s="92">
        <v>8</v>
      </c>
      <c r="H55" s="98">
        <f t="shared" si="2"/>
        <v>5.6</v>
      </c>
      <c r="I55" s="103">
        <v>7</v>
      </c>
      <c r="J55" s="93">
        <v>1</v>
      </c>
      <c r="K55" s="103">
        <v>1</v>
      </c>
      <c r="L55" s="103">
        <v>0</v>
      </c>
      <c r="M55" s="94">
        <v>8.9</v>
      </c>
      <c r="N55" s="94">
        <v>8.6</v>
      </c>
      <c r="O55" s="92">
        <f t="shared" si="3"/>
        <v>95.885974909253761</v>
      </c>
      <c r="P55" s="94">
        <f t="shared" si="5"/>
        <v>8.2795144342611238</v>
      </c>
      <c r="Q55" s="95">
        <v>7.9</v>
      </c>
      <c r="R55" s="94">
        <v>7.5</v>
      </c>
      <c r="S55" s="94">
        <v>6.4</v>
      </c>
      <c r="T55" s="94">
        <v>13.4</v>
      </c>
      <c r="U55" s="94">
        <v>8</v>
      </c>
      <c r="V55" s="94">
        <f t="shared" si="4"/>
        <v>10.7</v>
      </c>
      <c r="W55" s="94">
        <v>4.5</v>
      </c>
      <c r="X55" s="94">
        <v>5.5</v>
      </c>
      <c r="Y55" s="96">
        <v>0.5</v>
      </c>
      <c r="Z55" s="104">
        <v>5.0999999999999996</v>
      </c>
    </row>
    <row r="56" spans="1:26">
      <c r="A56" s="44">
        <v>45711</v>
      </c>
      <c r="B56" s="101">
        <v>29.992000000000001</v>
      </c>
      <c r="C56" s="94">
        <f t="shared" si="1"/>
        <v>1015.6454889600001</v>
      </c>
      <c r="D56" s="94">
        <v>74.8</v>
      </c>
      <c r="E56" s="102">
        <f>(C56-0.163*((D56-32)*5/9) + (0.5685 *((C56-0.163*((D56-32)*5/9)))/1000)) *EXP([1]Calc!$C$14/((M56+273.15)+((0.0065*64.6)/2)+(0.12*0.85*((6.112*EXP((17.67*M56)/(M56+243.5)))))))</f>
        <v>1020.2465604243423</v>
      </c>
      <c r="F56" s="92">
        <v>8</v>
      </c>
      <c r="G56" s="92">
        <v>20</v>
      </c>
      <c r="H56" s="98">
        <f t="shared" si="2"/>
        <v>14</v>
      </c>
      <c r="I56" s="103">
        <v>8</v>
      </c>
      <c r="J56" s="93">
        <v>2</v>
      </c>
      <c r="K56" s="103">
        <v>1</v>
      </c>
      <c r="L56" s="103">
        <v>0</v>
      </c>
      <c r="M56" s="94">
        <v>9.3000000000000007</v>
      </c>
      <c r="N56" s="94">
        <v>8.1999999999999993</v>
      </c>
      <c r="O56" s="92">
        <f t="shared" si="3"/>
        <v>85.315661045390428</v>
      </c>
      <c r="P56" s="94">
        <f t="shared" si="5"/>
        <v>6.9629459273765439</v>
      </c>
      <c r="Q56" s="95">
        <v>8</v>
      </c>
      <c r="R56" s="94">
        <v>7.4</v>
      </c>
      <c r="S56" s="94">
        <v>6.6</v>
      </c>
      <c r="T56" s="94">
        <v>11.1</v>
      </c>
      <c r="U56" s="94">
        <v>5.5</v>
      </c>
      <c r="V56" s="94">
        <f t="shared" si="4"/>
        <v>8.3000000000000007</v>
      </c>
      <c r="W56" s="94">
        <v>4.2</v>
      </c>
      <c r="X56" s="94">
        <v>4.5999999999999996</v>
      </c>
      <c r="Y56" s="96">
        <v>11.5</v>
      </c>
      <c r="Z56" s="104">
        <v>0</v>
      </c>
    </row>
    <row r="57" spans="1:26">
      <c r="A57" s="44">
        <v>45712</v>
      </c>
      <c r="B57" s="101">
        <v>29.698</v>
      </c>
      <c r="C57" s="94">
        <f t="shared" si="1"/>
        <v>1005.68950824</v>
      </c>
      <c r="D57" s="94">
        <v>75.5</v>
      </c>
      <c r="E57" s="102">
        <f>(C57-0.163*((D57-32)*5/9) + (0.5685 *((C57-0.163*((D57-32)*5/9)))/1000)) *EXP([1]Calc!$C$14/((M57+273.15)+((0.0065*64.6)/2)+(0.12*0.85*((6.112*EXP((17.67*M57)/(M57+243.5)))))))</f>
        <v>1010.1342824456858</v>
      </c>
      <c r="F57" s="92">
        <v>8</v>
      </c>
      <c r="G57" s="92">
        <v>11</v>
      </c>
      <c r="H57" s="98">
        <f t="shared" si="2"/>
        <v>7.6999999999999993</v>
      </c>
      <c r="I57" s="103">
        <v>8</v>
      </c>
      <c r="J57" s="93">
        <v>2</v>
      </c>
      <c r="K57" s="103">
        <v>1</v>
      </c>
      <c r="L57" s="103">
        <v>0</v>
      </c>
      <c r="M57" s="94">
        <v>9.6</v>
      </c>
      <c r="N57" s="94">
        <v>8.6999999999999993</v>
      </c>
      <c r="O57" s="92">
        <f t="shared" si="3"/>
        <v>88.087141860801822</v>
      </c>
      <c r="P57" s="94">
        <f t="shared" si="5"/>
        <v>7.7254849676839585</v>
      </c>
      <c r="Q57" s="95">
        <v>8</v>
      </c>
      <c r="R57" s="94">
        <v>7.3</v>
      </c>
      <c r="S57" s="94">
        <v>6.7</v>
      </c>
      <c r="T57" s="94">
        <v>13.4</v>
      </c>
      <c r="U57" s="94">
        <v>8.6</v>
      </c>
      <c r="V57" s="94">
        <f t="shared" si="4"/>
        <v>11</v>
      </c>
      <c r="W57" s="94">
        <v>7.7</v>
      </c>
      <c r="X57" s="94">
        <v>7.9</v>
      </c>
      <c r="Y57" s="96">
        <v>0.1</v>
      </c>
      <c r="Z57" s="104">
        <v>5.7</v>
      </c>
    </row>
    <row r="58" spans="1:26">
      <c r="A58" s="44">
        <v>45713</v>
      </c>
      <c r="B58" s="101">
        <v>29.745999999999999</v>
      </c>
      <c r="C58" s="94">
        <f t="shared" si="1"/>
        <v>1007.31497448</v>
      </c>
      <c r="D58" s="94">
        <v>75</v>
      </c>
      <c r="E58" s="102">
        <f>(C58-0.163*((D58-32)*5/9) + (0.5685 *((C58-0.163*((D58-32)*5/9)))/1000)) *EXP([1]Calc!$C$14/((M58+273.15)+((0.0065*64.6)/2)+(0.12*0.85*((6.112*EXP((17.67*M58)/(M58+243.5)))))))</f>
        <v>1011.8880756190779</v>
      </c>
      <c r="F58" s="92">
        <v>2</v>
      </c>
      <c r="G58" s="92">
        <v>6</v>
      </c>
      <c r="H58" s="98">
        <f t="shared" si="2"/>
        <v>4.1999999999999993</v>
      </c>
      <c r="I58" s="103">
        <v>8</v>
      </c>
      <c r="J58" s="93">
        <v>3</v>
      </c>
      <c r="K58" s="103">
        <v>1</v>
      </c>
      <c r="L58" s="103">
        <v>0</v>
      </c>
      <c r="M58" s="94">
        <v>7.3</v>
      </c>
      <c r="N58" s="94">
        <v>6.4</v>
      </c>
      <c r="O58" s="92">
        <f t="shared" si="3"/>
        <v>86.965062217268169</v>
      </c>
      <c r="P58" s="94">
        <f t="shared" si="5"/>
        <v>5.2747346585711687</v>
      </c>
      <c r="Q58" s="95">
        <v>6.9</v>
      </c>
      <c r="R58" s="94">
        <v>7.5</v>
      </c>
      <c r="S58" s="94">
        <v>7</v>
      </c>
      <c r="T58" s="94">
        <v>11.1</v>
      </c>
      <c r="U58" s="94">
        <v>6</v>
      </c>
      <c r="V58" s="94">
        <f t="shared" si="4"/>
        <v>8.5500000000000007</v>
      </c>
      <c r="W58" s="94">
        <v>3.2</v>
      </c>
      <c r="X58" s="94">
        <v>4.8</v>
      </c>
      <c r="Y58" s="96">
        <v>6.2</v>
      </c>
      <c r="Z58" s="104">
        <v>7.2</v>
      </c>
    </row>
    <row r="59" spans="1:26">
      <c r="A59" s="44">
        <v>45714</v>
      </c>
      <c r="B59" s="101">
        <v>29.745999999999999</v>
      </c>
      <c r="C59" s="94">
        <f t="shared" si="1"/>
        <v>1007.31497448</v>
      </c>
      <c r="D59" s="94">
        <v>77</v>
      </c>
      <c r="E59" s="102">
        <f>(C59-0.163*((D59-32)*5/9) + (0.5685 *((C59-0.163*((D59-32)*5/9)))/1000)) *EXP([1]Calc!$C$14/((M59+273.15)+((0.0065*64.6)/2)+(0.12*0.85*((6.112*EXP((17.67*M59)/(M59+243.5)))))))</f>
        <v>1011.7598762699167</v>
      </c>
      <c r="F59" s="92">
        <v>8</v>
      </c>
      <c r="G59" s="92">
        <v>8</v>
      </c>
      <c r="H59" s="98">
        <f t="shared" si="2"/>
        <v>5.6</v>
      </c>
      <c r="I59" s="103">
        <v>8</v>
      </c>
      <c r="J59" s="93">
        <v>2</v>
      </c>
      <c r="K59" s="103">
        <v>2</v>
      </c>
      <c r="L59" s="103">
        <v>0</v>
      </c>
      <c r="M59" s="94">
        <v>5.5</v>
      </c>
      <c r="N59" s="94">
        <v>5.4</v>
      </c>
      <c r="O59" s="92">
        <f t="shared" si="3"/>
        <v>98.422228467671658</v>
      </c>
      <c r="P59" s="94">
        <f t="shared" si="5"/>
        <v>5.2710415909778359</v>
      </c>
      <c r="Q59" s="95">
        <v>5</v>
      </c>
      <c r="R59" s="94">
        <v>6.8</v>
      </c>
      <c r="S59" s="94">
        <v>7</v>
      </c>
      <c r="T59" s="94">
        <v>8.6999999999999993</v>
      </c>
      <c r="U59" s="94">
        <v>2.6</v>
      </c>
      <c r="V59" s="94">
        <f t="shared" si="4"/>
        <v>5.6499999999999995</v>
      </c>
      <c r="W59" s="94">
        <v>2.4</v>
      </c>
      <c r="X59" s="94">
        <v>1.4</v>
      </c>
      <c r="Y59" s="96">
        <v>4.9000000000000004</v>
      </c>
      <c r="Z59" s="104">
        <v>1.4</v>
      </c>
    </row>
    <row r="60" spans="1:26">
      <c r="A60" s="44">
        <v>45715</v>
      </c>
      <c r="B60" s="101">
        <v>30.007999999999999</v>
      </c>
      <c r="C60" s="94">
        <f t="shared" si="1"/>
        <v>1016.1873110400001</v>
      </c>
      <c r="D60" s="94">
        <v>74.7</v>
      </c>
      <c r="E60" s="102">
        <f>(C60-0.163*((D60-32)*5/9) + (0.5685 *((C60-0.163*((D60-32)*5/9)))/1000)) *EXP([1]Calc!$C$14/((M60+273.15)+((0.0065*64.6)/2)+(0.12*0.85*((6.112*EXP((17.67*M60)/(M60+243.5)))))))</f>
        <v>1020.896199359421</v>
      </c>
      <c r="F60" s="92">
        <v>1</v>
      </c>
      <c r="G60" s="92">
        <v>8</v>
      </c>
      <c r="H60" s="98">
        <f t="shared" si="2"/>
        <v>5.6</v>
      </c>
      <c r="I60" s="103">
        <v>8</v>
      </c>
      <c r="J60" s="93">
        <v>3</v>
      </c>
      <c r="K60" s="103">
        <v>1</v>
      </c>
      <c r="L60" s="103">
        <v>0</v>
      </c>
      <c r="M60" s="94">
        <v>6.2</v>
      </c>
      <c r="N60" s="94">
        <v>4.4000000000000004</v>
      </c>
      <c r="O60" s="92">
        <f t="shared" si="3"/>
        <v>73.046725415198367</v>
      </c>
      <c r="P60" s="94">
        <f t="shared" si="5"/>
        <v>1.7302348366576226</v>
      </c>
      <c r="Q60" s="95">
        <v>4.8</v>
      </c>
      <c r="R60" s="94">
        <v>6.4</v>
      </c>
      <c r="S60" s="94">
        <v>7.3</v>
      </c>
      <c r="T60" s="94">
        <v>8.6999999999999993</v>
      </c>
      <c r="U60" s="94">
        <v>3.6</v>
      </c>
      <c r="V60" s="94">
        <f t="shared" si="4"/>
        <v>6.1499999999999995</v>
      </c>
      <c r="W60" s="94">
        <v>-0.6</v>
      </c>
      <c r="X60" s="94">
        <v>1.4</v>
      </c>
      <c r="Y60" s="96" t="s">
        <v>22</v>
      </c>
      <c r="Z60" s="104">
        <v>9.1</v>
      </c>
    </row>
    <row r="61" spans="1:26">
      <c r="A61" s="44">
        <v>45716</v>
      </c>
      <c r="B61" s="101">
        <v>30.22</v>
      </c>
      <c r="C61" s="94">
        <f t="shared" si="1"/>
        <v>1023.3664536</v>
      </c>
      <c r="D61" s="94">
        <v>75</v>
      </c>
      <c r="E61" s="102">
        <f>(C61-0.163*((D61-32)*5/9) + (0.5685 *((C61-0.163*((D61-32)*5/9)))/1000)) *EXP([1]Calc!$C$14/((M61+273.15)+((0.0065*64.6)/2)+(0.12*0.85*((6.112*EXP((17.67*M61)/(M61+243.5)))))))</f>
        <v>1028.2515818700945</v>
      </c>
      <c r="F61" s="92">
        <v>8</v>
      </c>
      <c r="G61" s="92">
        <v>0</v>
      </c>
      <c r="H61" s="98">
        <f t="shared" si="2"/>
        <v>0</v>
      </c>
      <c r="I61" s="103">
        <v>2</v>
      </c>
      <c r="J61" s="93">
        <v>45</v>
      </c>
      <c r="K61" s="103">
        <v>1</v>
      </c>
      <c r="L61" s="103">
        <v>0</v>
      </c>
      <c r="M61" s="94">
        <v>1.6</v>
      </c>
      <c r="N61" s="94">
        <v>1.6</v>
      </c>
      <c r="O61" s="92">
        <f t="shared" si="3"/>
        <v>100</v>
      </c>
      <c r="P61" s="94">
        <f t="shared" si="5"/>
        <v>1.5999999999999999</v>
      </c>
      <c r="Q61" s="95">
        <v>3</v>
      </c>
      <c r="R61" s="94">
        <v>5.6</v>
      </c>
      <c r="S61" s="94">
        <v>7.4</v>
      </c>
      <c r="T61" s="94">
        <v>7.8</v>
      </c>
      <c r="U61" s="94">
        <v>-1.3</v>
      </c>
      <c r="V61" s="94">
        <f t="shared" si="4"/>
        <v>3.25</v>
      </c>
      <c r="W61" s="94">
        <v>-3.1</v>
      </c>
      <c r="X61" s="94">
        <v>-3.5</v>
      </c>
      <c r="Y61" s="96">
        <v>0</v>
      </c>
      <c r="Z61" s="104">
        <v>4.5</v>
      </c>
    </row>
    <row r="62" spans="1:26">
      <c r="A62" s="44">
        <v>45717</v>
      </c>
      <c r="B62" s="99">
        <v>30.443999999999999</v>
      </c>
      <c r="C62" s="48">
        <v>1030.95196272</v>
      </c>
      <c r="D62" s="48">
        <v>75</v>
      </c>
      <c r="E62" s="48">
        <v>1035.8771834334054</v>
      </c>
      <c r="F62" s="45">
        <v>1</v>
      </c>
      <c r="G62" s="45">
        <v>0</v>
      </c>
      <c r="H62" s="45">
        <v>0</v>
      </c>
      <c r="I62" s="98">
        <v>7</v>
      </c>
      <c r="J62" s="46">
        <v>40</v>
      </c>
      <c r="K62" s="98">
        <v>4</v>
      </c>
      <c r="L62" s="98">
        <v>0</v>
      </c>
      <c r="M62" s="48">
        <v>2.4</v>
      </c>
      <c r="N62" s="48">
        <v>0.5</v>
      </c>
      <c r="O62" s="45">
        <v>66.332693098903405</v>
      </c>
      <c r="P62" s="48">
        <v>-3.236513043657177</v>
      </c>
      <c r="Q62" s="49">
        <v>2.4</v>
      </c>
      <c r="R62" s="48">
        <v>5.2</v>
      </c>
      <c r="S62" s="48">
        <v>7.1</v>
      </c>
      <c r="T62" s="48">
        <v>10</v>
      </c>
      <c r="U62" s="48">
        <v>-3.2</v>
      </c>
      <c r="V62" s="48">
        <v>3.4</v>
      </c>
      <c r="W62" s="48">
        <v>-7.8</v>
      </c>
      <c r="X62" s="48">
        <v>-4.5999999999999996</v>
      </c>
      <c r="Y62" s="97">
        <v>0</v>
      </c>
      <c r="Z62" s="100">
        <v>7.7</v>
      </c>
    </row>
    <row r="63" spans="1:26">
      <c r="A63" s="44">
        <v>45718</v>
      </c>
      <c r="B63" s="99">
        <v>30.51</v>
      </c>
      <c r="C63" s="48">
        <v>1033.1869788000001</v>
      </c>
      <c r="D63" s="48">
        <v>77.3</v>
      </c>
      <c r="E63" s="48">
        <v>1037.8929945155537</v>
      </c>
      <c r="F63" s="45">
        <v>0</v>
      </c>
      <c r="G63" s="45">
        <v>0</v>
      </c>
      <c r="H63" s="45">
        <v>0</v>
      </c>
      <c r="I63" s="98">
        <v>8</v>
      </c>
      <c r="J63" s="46">
        <v>2</v>
      </c>
      <c r="K63" s="98">
        <v>4</v>
      </c>
      <c r="L63" s="98">
        <v>0</v>
      </c>
      <c r="M63" s="48">
        <v>3.3</v>
      </c>
      <c r="N63" s="48">
        <v>2.1</v>
      </c>
      <c r="O63" s="45">
        <v>79.432990623218586</v>
      </c>
      <c r="P63" s="48">
        <v>8.2873708849055067E-2</v>
      </c>
      <c r="Q63" s="49">
        <v>2.4</v>
      </c>
      <c r="R63" s="48">
        <v>4.8</v>
      </c>
      <c r="S63" s="48">
        <v>7.1</v>
      </c>
      <c r="T63" s="48">
        <v>10.8</v>
      </c>
      <c r="U63" s="48">
        <v>-3.1</v>
      </c>
      <c r="V63" s="48">
        <v>3.8500000000000005</v>
      </c>
      <c r="W63" s="48">
        <v>-4</v>
      </c>
      <c r="X63" s="48">
        <v>-4.5999999999999996</v>
      </c>
      <c r="Y63" s="97">
        <v>0</v>
      </c>
      <c r="Z63" s="100">
        <v>10.199999999999999</v>
      </c>
    </row>
    <row r="64" spans="1:26">
      <c r="A64" s="44">
        <v>45719</v>
      </c>
      <c r="B64" s="99">
        <v>30.268000000000001</v>
      </c>
      <c r="C64" s="48">
        <v>1024.99191984</v>
      </c>
      <c r="D64" s="48">
        <v>74.599999999999994</v>
      </c>
      <c r="E64" s="48">
        <v>1029.8712681665304</v>
      </c>
      <c r="F64" s="45">
        <v>0</v>
      </c>
      <c r="G64" s="45">
        <v>0</v>
      </c>
      <c r="H64" s="45">
        <v>0</v>
      </c>
      <c r="I64" s="98">
        <v>8</v>
      </c>
      <c r="J64" s="46">
        <v>2</v>
      </c>
      <c r="K64" s="98">
        <v>4</v>
      </c>
      <c r="L64" s="98">
        <v>0</v>
      </c>
      <c r="M64" s="48">
        <v>3.4</v>
      </c>
      <c r="N64" s="48">
        <v>0.3</v>
      </c>
      <c r="O64" s="45">
        <v>48.31263876528886</v>
      </c>
      <c r="P64" s="48">
        <v>-6.4938309368692897</v>
      </c>
      <c r="Q64" s="49">
        <v>2.1</v>
      </c>
      <c r="R64" s="48">
        <v>4.5</v>
      </c>
      <c r="S64" s="48">
        <v>7</v>
      </c>
      <c r="T64" s="48">
        <v>11.6</v>
      </c>
      <c r="U64" s="48">
        <v>-4.5</v>
      </c>
      <c r="V64" s="48">
        <v>3.55</v>
      </c>
      <c r="W64" s="48">
        <v>-8</v>
      </c>
      <c r="X64" s="48">
        <v>-5.5</v>
      </c>
      <c r="Y64" s="97">
        <v>0</v>
      </c>
      <c r="Z64" s="100">
        <v>10.199999999999999</v>
      </c>
    </row>
    <row r="65" spans="1:26">
      <c r="A65" s="44">
        <v>45720</v>
      </c>
      <c r="B65" s="99">
        <v>30.186</v>
      </c>
      <c r="C65" s="48">
        <v>1022.21508168</v>
      </c>
      <c r="D65" s="48">
        <v>74.8</v>
      </c>
      <c r="E65" s="48">
        <v>1027.0368841678201</v>
      </c>
      <c r="F65" s="45">
        <v>0</v>
      </c>
      <c r="G65" s="45">
        <v>0</v>
      </c>
      <c r="H65" s="45">
        <v>0</v>
      </c>
      <c r="I65" s="98">
        <v>7</v>
      </c>
      <c r="J65" s="46">
        <v>2</v>
      </c>
      <c r="K65" s="98">
        <v>1</v>
      </c>
      <c r="L65" s="98">
        <v>0</v>
      </c>
      <c r="M65" s="48">
        <v>3.9</v>
      </c>
      <c r="N65" s="48">
        <v>2.4</v>
      </c>
      <c r="O65" s="45">
        <v>75.074266010746342</v>
      </c>
      <c r="P65" s="48">
        <v>-0.1121683230358133</v>
      </c>
      <c r="Q65" s="49">
        <v>2.5</v>
      </c>
      <c r="R65" s="48">
        <v>4.4000000000000004</v>
      </c>
      <c r="S65" s="48">
        <v>7</v>
      </c>
      <c r="T65" s="48">
        <v>13.4</v>
      </c>
      <c r="U65" s="48">
        <v>-2</v>
      </c>
      <c r="V65" s="48">
        <v>5.7</v>
      </c>
      <c r="W65" s="48">
        <v>-3.6</v>
      </c>
      <c r="X65" s="48">
        <v>-4.5</v>
      </c>
      <c r="Y65" s="97">
        <v>0</v>
      </c>
      <c r="Z65" s="100">
        <v>10.3</v>
      </c>
    </row>
    <row r="66" spans="1:26">
      <c r="A66" s="44">
        <v>45721</v>
      </c>
      <c r="B66" s="99">
        <v>30.09</v>
      </c>
      <c r="C66" s="48">
        <v>1018.9641492000001</v>
      </c>
      <c r="D66" s="48">
        <v>76.400000000000006</v>
      </c>
      <c r="E66" s="48">
        <v>1023.5382508498244</v>
      </c>
      <c r="F66" s="45">
        <v>4</v>
      </c>
      <c r="G66" s="45">
        <v>4</v>
      </c>
      <c r="H66" s="45">
        <v>2.8</v>
      </c>
      <c r="I66" s="98">
        <v>7</v>
      </c>
      <c r="J66" s="46">
        <v>2</v>
      </c>
      <c r="K66" s="98">
        <v>1</v>
      </c>
      <c r="L66" s="98">
        <v>0</v>
      </c>
      <c r="M66" s="48">
        <v>6.3</v>
      </c>
      <c r="N66" s="48">
        <v>3.9</v>
      </c>
      <c r="O66" s="45">
        <v>64.494494226512657</v>
      </c>
      <c r="P66" s="48">
        <v>9.7193291516309274E-2</v>
      </c>
      <c r="Q66" s="49">
        <v>2.7</v>
      </c>
      <c r="R66" s="48">
        <v>4.4000000000000004</v>
      </c>
      <c r="S66" s="48">
        <v>6.8</v>
      </c>
      <c r="T66" s="48">
        <v>14.6</v>
      </c>
      <c r="U66" s="48">
        <v>1</v>
      </c>
      <c r="V66" s="48">
        <v>7.8</v>
      </c>
      <c r="W66" s="48">
        <v>-5</v>
      </c>
      <c r="X66" s="48">
        <v>-3.1</v>
      </c>
      <c r="Y66" s="97" t="s">
        <v>60</v>
      </c>
      <c r="Z66" s="100">
        <v>9.8000000000000007</v>
      </c>
    </row>
    <row r="67" spans="1:26">
      <c r="A67" s="44">
        <v>45722</v>
      </c>
      <c r="B67" s="99">
        <v>29.812000000000001</v>
      </c>
      <c r="C67" s="48">
        <v>1009.5499905600001</v>
      </c>
      <c r="D67" s="48">
        <v>74.099999999999994</v>
      </c>
      <c r="E67" s="48">
        <v>1014.2060272693167</v>
      </c>
      <c r="F67" s="45">
        <v>1</v>
      </c>
      <c r="G67" s="45">
        <v>11</v>
      </c>
      <c r="H67" s="45">
        <v>7.6999999999999993</v>
      </c>
      <c r="I67" s="98">
        <v>6</v>
      </c>
      <c r="J67" s="46">
        <v>2</v>
      </c>
      <c r="K67" s="98">
        <v>1</v>
      </c>
      <c r="L67" s="98">
        <v>0</v>
      </c>
      <c r="M67" s="48">
        <v>7.9</v>
      </c>
      <c r="N67" s="48">
        <v>5.8</v>
      </c>
      <c r="O67" s="45">
        <v>70.798944438583661</v>
      </c>
      <c r="P67" s="48">
        <v>2.9277970165637677</v>
      </c>
      <c r="Q67" s="49">
        <v>3.9</v>
      </c>
      <c r="R67" s="48">
        <v>4.8</v>
      </c>
      <c r="S67" s="48">
        <v>6.6</v>
      </c>
      <c r="T67" s="48">
        <v>17.2</v>
      </c>
      <c r="U67" s="48">
        <v>3.9</v>
      </c>
      <c r="V67" s="48">
        <v>10.549999999999999</v>
      </c>
      <c r="W67" s="48">
        <v>-2.2000000000000002</v>
      </c>
      <c r="X67" s="48">
        <v>-0.4</v>
      </c>
      <c r="Y67" s="97" t="s">
        <v>22</v>
      </c>
      <c r="Z67" s="100">
        <v>7.1</v>
      </c>
    </row>
    <row r="68" spans="1:26">
      <c r="A68" s="44">
        <v>45723</v>
      </c>
      <c r="B68" s="99">
        <v>29.756</v>
      </c>
      <c r="C68" s="48">
        <v>1007.6536132800001</v>
      </c>
      <c r="D68" s="48">
        <v>78.8</v>
      </c>
      <c r="E68" s="48">
        <v>1011.7627682288879</v>
      </c>
      <c r="F68" s="45">
        <v>7</v>
      </c>
      <c r="G68" s="45">
        <v>10</v>
      </c>
      <c r="H68" s="45">
        <v>7</v>
      </c>
      <c r="I68" s="98">
        <v>8</v>
      </c>
      <c r="J68" s="46">
        <v>1</v>
      </c>
      <c r="K68" s="98">
        <v>1</v>
      </c>
      <c r="L68" s="98">
        <v>0</v>
      </c>
      <c r="M68" s="48">
        <v>11.3</v>
      </c>
      <c r="N68" s="48">
        <v>9.3000000000000007</v>
      </c>
      <c r="O68" s="45">
        <v>75.537888132909899</v>
      </c>
      <c r="P68" s="48">
        <v>7.136141753046858</v>
      </c>
      <c r="Q68" s="49">
        <v>6.4</v>
      </c>
      <c r="R68" s="48">
        <v>5.8</v>
      </c>
      <c r="S68" s="48">
        <v>6.5</v>
      </c>
      <c r="T68" s="48">
        <v>15.2</v>
      </c>
      <c r="U68" s="48">
        <v>7.7</v>
      </c>
      <c r="V68" s="48">
        <v>11.45</v>
      </c>
      <c r="W68" s="48">
        <v>1.4</v>
      </c>
      <c r="X68" s="48">
        <v>1.5</v>
      </c>
      <c r="Y68" s="97" t="s">
        <v>22</v>
      </c>
      <c r="Z68" s="100">
        <v>2.7</v>
      </c>
    </row>
    <row r="69" spans="1:26">
      <c r="A69" s="44">
        <v>45724</v>
      </c>
      <c r="B69" s="99">
        <v>29.675999999999998</v>
      </c>
      <c r="C69" s="48">
        <v>1004.94450288</v>
      </c>
      <c r="D69" s="48">
        <v>76.8</v>
      </c>
      <c r="E69" s="48">
        <v>1009.2107707876731</v>
      </c>
      <c r="F69" s="45">
        <v>3</v>
      </c>
      <c r="G69" s="45">
        <v>3</v>
      </c>
      <c r="H69" s="45">
        <v>2.0999999999999996</v>
      </c>
      <c r="I69" s="98">
        <v>8</v>
      </c>
      <c r="J69" s="46">
        <v>2</v>
      </c>
      <c r="K69" s="98">
        <v>1</v>
      </c>
      <c r="L69" s="98">
        <v>0</v>
      </c>
      <c r="M69" s="48">
        <v>11.4</v>
      </c>
      <c r="N69" s="48">
        <v>8</v>
      </c>
      <c r="O69" s="45">
        <v>59.404909532406045</v>
      </c>
      <c r="P69" s="48">
        <v>3.770909883974126</v>
      </c>
      <c r="Q69" s="49">
        <v>6.4</v>
      </c>
      <c r="R69" s="48">
        <v>6.8</v>
      </c>
      <c r="S69" s="48">
        <v>6.8</v>
      </c>
      <c r="T69" s="48">
        <v>16.3</v>
      </c>
      <c r="U69" s="48">
        <v>4.5999999999999996</v>
      </c>
      <c r="V69" s="48">
        <v>10.45</v>
      </c>
      <c r="W69" s="48">
        <v>-0.5</v>
      </c>
      <c r="X69" s="48">
        <v>1.5</v>
      </c>
      <c r="Y69" s="97">
        <v>0</v>
      </c>
      <c r="Z69" s="100">
        <v>7.7</v>
      </c>
    </row>
    <row r="70" spans="1:26">
      <c r="A70" s="44">
        <v>45725</v>
      </c>
      <c r="B70" s="99">
        <v>29.51</v>
      </c>
      <c r="C70" s="48">
        <v>999.32309880000014</v>
      </c>
      <c r="D70" s="48">
        <v>76.2</v>
      </c>
      <c r="E70" s="48">
        <v>1003.6033100980732</v>
      </c>
      <c r="F70" s="45">
        <v>3</v>
      </c>
      <c r="G70" s="45">
        <v>7</v>
      </c>
      <c r="H70" s="45">
        <v>4.8999999999999995</v>
      </c>
      <c r="I70" s="98">
        <v>7</v>
      </c>
      <c r="J70" s="46">
        <v>2</v>
      </c>
      <c r="K70" s="98">
        <v>1</v>
      </c>
      <c r="L70" s="98">
        <v>0</v>
      </c>
      <c r="M70" s="48">
        <v>11.2</v>
      </c>
      <c r="N70" s="48">
        <v>8</v>
      </c>
      <c r="O70" s="45">
        <v>61.401150693580867</v>
      </c>
      <c r="P70" s="48">
        <v>4.0525577444769159</v>
      </c>
      <c r="Q70" s="49">
        <v>6.2</v>
      </c>
      <c r="R70" s="48">
        <v>7</v>
      </c>
      <c r="S70" s="48">
        <v>6.9</v>
      </c>
      <c r="T70" s="48">
        <v>18.399999999999999</v>
      </c>
      <c r="U70" s="48">
        <v>3.9</v>
      </c>
      <c r="V70" s="48">
        <v>11.149999999999999</v>
      </c>
      <c r="W70" s="48">
        <v>1.1000000000000001</v>
      </c>
      <c r="X70" s="48">
        <v>1.8</v>
      </c>
      <c r="Y70" s="97">
        <v>0.1</v>
      </c>
      <c r="Z70" s="100">
        <v>9.3000000000000007</v>
      </c>
    </row>
    <row r="71" spans="1:26">
      <c r="A71" s="44">
        <v>45726</v>
      </c>
      <c r="B71" s="99">
        <v>29.524000000000001</v>
      </c>
      <c r="C71" s="48">
        <v>999.79719312000009</v>
      </c>
      <c r="D71" s="48">
        <v>75.2</v>
      </c>
      <c r="E71" s="48">
        <v>1004.2856026886469</v>
      </c>
      <c r="F71" s="45">
        <v>8</v>
      </c>
      <c r="G71" s="45">
        <v>5</v>
      </c>
      <c r="H71" s="45">
        <v>3.5</v>
      </c>
      <c r="I71" s="98">
        <v>5</v>
      </c>
      <c r="J71" s="46">
        <v>2</v>
      </c>
      <c r="K71" s="98">
        <v>2</v>
      </c>
      <c r="L71" s="98">
        <v>0</v>
      </c>
      <c r="M71" s="48">
        <v>7.4</v>
      </c>
      <c r="N71" s="48">
        <v>6.6</v>
      </c>
      <c r="O71" s="45">
        <v>88.44414573822435</v>
      </c>
      <c r="P71" s="48">
        <v>5.6161362670005772</v>
      </c>
      <c r="Q71" s="49">
        <v>8</v>
      </c>
      <c r="R71" s="48">
        <v>7.6</v>
      </c>
      <c r="S71" s="48">
        <v>7</v>
      </c>
      <c r="T71" s="48">
        <v>10.199999999999999</v>
      </c>
      <c r="U71" s="48">
        <v>7.2</v>
      </c>
      <c r="V71" s="48">
        <v>8.6999999999999993</v>
      </c>
      <c r="W71" s="48">
        <v>6.5</v>
      </c>
      <c r="X71" s="48">
        <v>4</v>
      </c>
      <c r="Y71" s="97">
        <v>0.3</v>
      </c>
      <c r="Z71" s="100">
        <v>0</v>
      </c>
    </row>
    <row r="72" spans="1:26">
      <c r="A72" s="44">
        <v>45727</v>
      </c>
      <c r="B72" s="99">
        <v>29.675999999999998</v>
      </c>
      <c r="C72" s="48">
        <v>1004.94450288</v>
      </c>
      <c r="D72" s="48">
        <v>73.900000000000006</v>
      </c>
      <c r="E72" s="48">
        <v>1009.6493519471167</v>
      </c>
      <c r="F72" s="45">
        <v>7</v>
      </c>
      <c r="G72" s="45">
        <v>12</v>
      </c>
      <c r="H72" s="45">
        <v>8.3999999999999986</v>
      </c>
      <c r="I72" s="98">
        <v>8</v>
      </c>
      <c r="J72" s="46">
        <v>3</v>
      </c>
      <c r="K72" s="98">
        <v>0</v>
      </c>
      <c r="L72" s="98">
        <v>0</v>
      </c>
      <c r="M72" s="48">
        <v>5.6</v>
      </c>
      <c r="N72" s="48">
        <v>3.7</v>
      </c>
      <c r="O72" s="45">
        <v>70.851162622964623</v>
      </c>
      <c r="P72" s="48">
        <v>0.72769690181584246</v>
      </c>
      <c r="Q72" s="49">
        <v>7.1</v>
      </c>
      <c r="R72" s="48">
        <v>7.8</v>
      </c>
      <c r="S72" s="48">
        <v>7.1</v>
      </c>
      <c r="T72" s="48">
        <v>8.3000000000000007</v>
      </c>
      <c r="U72" s="48">
        <v>4.5</v>
      </c>
      <c r="V72" s="48">
        <v>6.4</v>
      </c>
      <c r="W72" s="48">
        <v>4.0999999999999996</v>
      </c>
      <c r="X72" s="48">
        <v>4.5999999999999996</v>
      </c>
      <c r="Y72" s="97">
        <v>0.1</v>
      </c>
      <c r="Z72" s="100">
        <v>8</v>
      </c>
    </row>
    <row r="73" spans="1:26">
      <c r="A73" s="44">
        <v>45728</v>
      </c>
      <c r="B73" s="99">
        <v>29.532</v>
      </c>
      <c r="C73" s="48">
        <v>1000.0681041600001</v>
      </c>
      <c r="D73" s="48">
        <v>77.2</v>
      </c>
      <c r="E73" s="48">
        <v>1004.4724685548467</v>
      </c>
      <c r="F73" s="45">
        <v>8</v>
      </c>
      <c r="G73" s="45">
        <v>5</v>
      </c>
      <c r="H73" s="45">
        <v>3.5</v>
      </c>
      <c r="I73" s="98">
        <v>7</v>
      </c>
      <c r="J73" s="46">
        <v>60</v>
      </c>
      <c r="K73" s="98">
        <v>1</v>
      </c>
      <c r="L73" s="98">
        <v>0</v>
      </c>
      <c r="M73" s="48">
        <v>4.2</v>
      </c>
      <c r="N73" s="48">
        <v>3</v>
      </c>
      <c r="O73" s="45">
        <v>80.251094583035737</v>
      </c>
      <c r="P73" s="48">
        <v>1.1019219683756327</v>
      </c>
      <c r="Q73" s="49">
        <v>5.5</v>
      </c>
      <c r="R73" s="48">
        <v>7.5</v>
      </c>
      <c r="S73" s="48">
        <v>7</v>
      </c>
      <c r="T73" s="48">
        <v>8.1</v>
      </c>
      <c r="U73" s="48">
        <v>1.5</v>
      </c>
      <c r="V73" s="48">
        <v>4.8</v>
      </c>
      <c r="W73" s="48">
        <v>1.2</v>
      </c>
      <c r="X73" s="48">
        <v>2.5</v>
      </c>
      <c r="Y73" s="97">
        <v>0.4</v>
      </c>
      <c r="Z73" s="100">
        <v>4.8</v>
      </c>
    </row>
    <row r="74" spans="1:26">
      <c r="A74" s="44">
        <v>45729</v>
      </c>
      <c r="B74" s="99">
        <v>29.553999999999998</v>
      </c>
      <c r="C74" s="48">
        <v>1000.81310952</v>
      </c>
      <c r="D74" s="48">
        <v>77.8</v>
      </c>
      <c r="E74" s="48">
        <v>1005.1781319780334</v>
      </c>
      <c r="F74" s="45">
        <v>5</v>
      </c>
      <c r="G74" s="45">
        <v>11</v>
      </c>
      <c r="H74" s="45">
        <v>7.6999999999999993</v>
      </c>
      <c r="I74" s="98">
        <v>8</v>
      </c>
      <c r="J74" s="46">
        <v>3</v>
      </c>
      <c r="K74" s="98">
        <v>1</v>
      </c>
      <c r="L74" s="98">
        <v>0</v>
      </c>
      <c r="M74" s="48">
        <v>3.9</v>
      </c>
      <c r="N74" s="48">
        <v>2.5</v>
      </c>
      <c r="O74" s="45">
        <v>76.706916669710594</v>
      </c>
      <c r="P74" s="48">
        <v>0.18439206552611784</v>
      </c>
      <c r="Q74" s="49">
        <v>4.5</v>
      </c>
      <c r="R74" s="48">
        <v>6.5</v>
      </c>
      <c r="S74" s="48">
        <v>7.5</v>
      </c>
      <c r="T74" s="48">
        <v>8.3000000000000007</v>
      </c>
      <c r="U74" s="48">
        <v>0.5</v>
      </c>
      <c r="V74" s="48">
        <v>4.4000000000000004</v>
      </c>
      <c r="W74" s="48">
        <v>-1</v>
      </c>
      <c r="X74" s="48">
        <v>-1</v>
      </c>
      <c r="Y74" s="97" t="s">
        <v>22</v>
      </c>
      <c r="Z74" s="100">
        <v>4.7</v>
      </c>
    </row>
    <row r="75" spans="1:26">
      <c r="A75" s="44">
        <v>45730</v>
      </c>
      <c r="B75" s="99">
        <v>29.632000000000001</v>
      </c>
      <c r="C75" s="48">
        <v>1003.4544921600001</v>
      </c>
      <c r="D75" s="48">
        <v>77</v>
      </c>
      <c r="E75" s="48">
        <v>1007.9486908846512</v>
      </c>
      <c r="F75" s="45">
        <v>6</v>
      </c>
      <c r="G75" s="45">
        <v>0</v>
      </c>
      <c r="H75" s="45">
        <v>0</v>
      </c>
      <c r="I75" s="98">
        <v>7</v>
      </c>
      <c r="J75" s="46">
        <v>2</v>
      </c>
      <c r="K75" s="98">
        <v>1</v>
      </c>
      <c r="L75" s="98">
        <v>0</v>
      </c>
      <c r="M75" s="48">
        <v>2.8</v>
      </c>
      <c r="N75" s="48">
        <v>2.6</v>
      </c>
      <c r="O75" s="45">
        <v>96.448957651683827</v>
      </c>
      <c r="P75" s="48">
        <v>2.2912800202169743</v>
      </c>
      <c r="Q75" s="49">
        <v>3.5</v>
      </c>
      <c r="R75" s="48">
        <v>6.1</v>
      </c>
      <c r="S75" s="48">
        <v>7.5</v>
      </c>
      <c r="T75" s="48">
        <v>8.4</v>
      </c>
      <c r="U75" s="48">
        <v>-1.5</v>
      </c>
      <c r="V75" s="48">
        <v>3.45</v>
      </c>
      <c r="W75" s="48">
        <v>-3.2</v>
      </c>
      <c r="X75" s="48">
        <v>-3.5</v>
      </c>
      <c r="Y75" s="97" t="s">
        <v>22</v>
      </c>
      <c r="Z75" s="100">
        <v>3.5</v>
      </c>
    </row>
    <row r="76" spans="1:26">
      <c r="A76" s="44">
        <v>45731</v>
      </c>
      <c r="B76" s="99">
        <v>29.995999999999999</v>
      </c>
      <c r="C76" s="48">
        <v>1015.78094448</v>
      </c>
      <c r="D76" s="48">
        <v>77.400000000000006</v>
      </c>
      <c r="E76" s="48">
        <v>1020.2765299807998</v>
      </c>
      <c r="F76" s="45">
        <v>5</v>
      </c>
      <c r="G76" s="45">
        <v>12</v>
      </c>
      <c r="H76" s="45">
        <v>8.3999999999999986</v>
      </c>
      <c r="I76" s="98">
        <v>7</v>
      </c>
      <c r="J76" s="46">
        <v>62</v>
      </c>
      <c r="K76" s="98">
        <v>1</v>
      </c>
      <c r="L76" s="98">
        <v>0</v>
      </c>
      <c r="M76" s="48">
        <v>5</v>
      </c>
      <c r="N76" s="48">
        <v>3.8</v>
      </c>
      <c r="O76" s="45">
        <v>80.93425414400869</v>
      </c>
      <c r="P76" s="48">
        <v>2.0006869530719289</v>
      </c>
      <c r="Q76" s="49">
        <v>3.9</v>
      </c>
      <c r="R76" s="48">
        <v>6.2</v>
      </c>
      <c r="S76" s="48">
        <v>7.4</v>
      </c>
      <c r="T76" s="48">
        <v>9.1999999999999993</v>
      </c>
      <c r="U76" s="48">
        <v>-0.4</v>
      </c>
      <c r="V76" s="48">
        <v>4.3999999999999995</v>
      </c>
      <c r="W76" s="48">
        <v>-2</v>
      </c>
      <c r="X76" s="48">
        <v>-2.5</v>
      </c>
      <c r="Y76" s="97" t="s">
        <v>22</v>
      </c>
      <c r="Z76" s="100">
        <v>8.25</v>
      </c>
    </row>
    <row r="77" spans="1:26">
      <c r="A77" s="44">
        <v>45732</v>
      </c>
      <c r="B77" s="99">
        <v>30.152000000000001</v>
      </c>
      <c r="C77" s="48">
        <v>1021.0637097600001</v>
      </c>
      <c r="D77" s="48">
        <v>79</v>
      </c>
      <c r="E77" s="48">
        <v>1025.5106974323219</v>
      </c>
      <c r="F77" s="45">
        <v>6</v>
      </c>
      <c r="G77" s="45">
        <v>8</v>
      </c>
      <c r="H77" s="45">
        <v>5.6</v>
      </c>
      <c r="I77" s="98">
        <v>7</v>
      </c>
      <c r="J77" s="46">
        <v>2</v>
      </c>
      <c r="K77" s="98">
        <v>1</v>
      </c>
      <c r="L77" s="98">
        <v>0</v>
      </c>
      <c r="M77" s="48">
        <v>3.3</v>
      </c>
      <c r="N77" s="48">
        <v>2.2000000000000002</v>
      </c>
      <c r="O77" s="45">
        <v>81.123597161443854</v>
      </c>
      <c r="P77" s="48">
        <v>0.37363497262734691</v>
      </c>
      <c r="Q77" s="49">
        <v>3</v>
      </c>
      <c r="R77" s="48">
        <v>5.7</v>
      </c>
      <c r="S77" s="48">
        <v>7.3</v>
      </c>
      <c r="T77" s="48">
        <v>8</v>
      </c>
      <c r="U77" s="48">
        <v>-2.5</v>
      </c>
      <c r="V77" s="48">
        <v>2.75</v>
      </c>
      <c r="W77" s="48">
        <v>-7.5</v>
      </c>
      <c r="X77" s="48">
        <v>-5</v>
      </c>
      <c r="Y77" s="97">
        <v>0.2</v>
      </c>
      <c r="Z77" s="100">
        <v>1.75</v>
      </c>
    </row>
    <row r="78" spans="1:26">
      <c r="A78" s="44">
        <v>45733</v>
      </c>
      <c r="B78" s="99">
        <v>30.251000000000001</v>
      </c>
      <c r="C78" s="48">
        <v>1024.4162338800002</v>
      </c>
      <c r="D78" s="48">
        <v>77</v>
      </c>
      <c r="E78" s="48">
        <v>1028.9971117236282</v>
      </c>
      <c r="F78" s="45">
        <v>7</v>
      </c>
      <c r="G78" s="45">
        <v>14</v>
      </c>
      <c r="H78" s="45">
        <v>9.7999999999999989</v>
      </c>
      <c r="I78" s="98">
        <v>7</v>
      </c>
      <c r="J78" s="46">
        <v>2</v>
      </c>
      <c r="K78" s="98">
        <v>1</v>
      </c>
      <c r="L78" s="98">
        <v>0</v>
      </c>
      <c r="M78" s="48">
        <v>5.8</v>
      </c>
      <c r="N78" s="48">
        <v>4.5</v>
      </c>
      <c r="O78" s="45">
        <v>80.070048972490341</v>
      </c>
      <c r="P78" s="48">
        <v>2.6302188912996307</v>
      </c>
      <c r="Q78" s="49">
        <v>5.5</v>
      </c>
      <c r="R78" s="48">
        <v>6</v>
      </c>
      <c r="S78" s="48">
        <v>7.5</v>
      </c>
      <c r="T78" s="48">
        <v>7.4</v>
      </c>
      <c r="U78" s="48">
        <v>3.3</v>
      </c>
      <c r="V78" s="48">
        <v>5.35</v>
      </c>
      <c r="W78" s="48">
        <v>3.5</v>
      </c>
      <c r="X78" s="48">
        <v>4</v>
      </c>
      <c r="Y78" s="97">
        <v>0</v>
      </c>
      <c r="Z78" s="100">
        <v>0</v>
      </c>
    </row>
    <row r="79" spans="1:26">
      <c r="A79" s="44">
        <v>45734</v>
      </c>
      <c r="B79" s="99">
        <v>30.08</v>
      </c>
      <c r="C79" s="48">
        <v>1018.6255103999999</v>
      </c>
      <c r="D79" s="48">
        <v>74.8</v>
      </c>
      <c r="E79" s="48">
        <v>1023.3398005818866</v>
      </c>
      <c r="F79" s="45">
        <v>0</v>
      </c>
      <c r="G79" s="45">
        <v>10</v>
      </c>
      <c r="H79" s="45">
        <v>7</v>
      </c>
      <c r="I79" s="98">
        <v>8</v>
      </c>
      <c r="J79" s="46">
        <v>2</v>
      </c>
      <c r="K79" s="98">
        <v>1</v>
      </c>
      <c r="L79" s="98">
        <v>0</v>
      </c>
      <c r="M79" s="48">
        <v>6.4</v>
      </c>
      <c r="N79" s="48">
        <v>4.3</v>
      </c>
      <c r="O79" s="45">
        <v>68.941394622539903</v>
      </c>
      <c r="P79" s="48">
        <v>1.1160641513235756</v>
      </c>
      <c r="Q79" s="49">
        <v>3.6</v>
      </c>
      <c r="R79" s="48">
        <v>6</v>
      </c>
      <c r="S79" s="48">
        <v>7.4</v>
      </c>
      <c r="T79" s="48">
        <v>8.3000000000000007</v>
      </c>
      <c r="U79" s="48">
        <v>0.8</v>
      </c>
      <c r="V79" s="48">
        <v>4.5500000000000007</v>
      </c>
      <c r="W79" s="48">
        <v>-2.7</v>
      </c>
      <c r="X79" s="48">
        <v>-1.8</v>
      </c>
      <c r="Y79" s="97">
        <v>0</v>
      </c>
      <c r="Z79" s="100">
        <v>11.6</v>
      </c>
    </row>
    <row r="80" spans="1:26">
      <c r="A80" s="44">
        <v>45735</v>
      </c>
      <c r="B80" s="99">
        <v>30.053999999999998</v>
      </c>
      <c r="C80" s="48">
        <v>1017.74504952</v>
      </c>
      <c r="D80" s="48">
        <v>72.5</v>
      </c>
      <c r="E80" s="48">
        <v>1022.6986967321114</v>
      </c>
      <c r="F80" s="45">
        <v>0</v>
      </c>
      <c r="G80" s="45">
        <v>3</v>
      </c>
      <c r="H80" s="45">
        <v>2.0999999999999996</v>
      </c>
      <c r="I80" s="98">
        <v>7</v>
      </c>
      <c r="J80" s="46">
        <v>2</v>
      </c>
      <c r="K80" s="98">
        <v>0</v>
      </c>
      <c r="L80" s="98">
        <v>0</v>
      </c>
      <c r="M80" s="48">
        <v>5.2</v>
      </c>
      <c r="N80" s="48">
        <v>3.25</v>
      </c>
      <c r="O80" s="45">
        <v>69.581728496396053</v>
      </c>
      <c r="P80" s="48">
        <v>9.3591257830235225E-2</v>
      </c>
      <c r="Q80" s="49">
        <v>3.5</v>
      </c>
      <c r="R80" s="48">
        <v>6</v>
      </c>
      <c r="S80" s="48">
        <v>7.5</v>
      </c>
      <c r="T80" s="48">
        <v>15.8</v>
      </c>
      <c r="U80" s="48">
        <v>-1.2</v>
      </c>
      <c r="V80" s="48">
        <v>7.3000000000000007</v>
      </c>
      <c r="W80" s="48">
        <v>-3.5</v>
      </c>
      <c r="X80" s="48">
        <v>-3</v>
      </c>
      <c r="Y80" s="97" t="s">
        <v>22</v>
      </c>
      <c r="Z80" s="100">
        <v>3.1</v>
      </c>
    </row>
    <row r="81" spans="1:26">
      <c r="A81" s="44">
        <v>45736</v>
      </c>
      <c r="B81" s="99">
        <v>30.01</v>
      </c>
      <c r="C81" s="48">
        <v>1016.2550388000001</v>
      </c>
      <c r="D81" s="48">
        <v>76.2</v>
      </c>
      <c r="E81" s="48">
        <v>1020.7303570816998</v>
      </c>
      <c r="F81" s="45">
        <v>5</v>
      </c>
      <c r="G81" s="45">
        <v>0</v>
      </c>
      <c r="H81" s="45">
        <v>0</v>
      </c>
      <c r="I81" s="98">
        <v>8</v>
      </c>
      <c r="J81" s="46">
        <v>2</v>
      </c>
      <c r="K81" s="98">
        <v>0</v>
      </c>
      <c r="L81" s="98">
        <v>0</v>
      </c>
      <c r="M81" s="48">
        <v>9.4</v>
      </c>
      <c r="N81" s="48">
        <v>7.3</v>
      </c>
      <c r="O81" s="45">
        <v>72.470077067067422</v>
      </c>
      <c r="P81" s="48">
        <v>4.7024602290903266</v>
      </c>
      <c r="Q81" s="49">
        <v>7.4</v>
      </c>
      <c r="R81" s="48">
        <v>7.5</v>
      </c>
      <c r="S81" s="48">
        <v>7.5</v>
      </c>
      <c r="T81" s="48">
        <v>19.3</v>
      </c>
      <c r="U81" s="48">
        <v>5.2</v>
      </c>
      <c r="V81" s="48">
        <v>12.25</v>
      </c>
      <c r="W81" s="48">
        <v>3.2</v>
      </c>
      <c r="X81" s="48">
        <v>5.3</v>
      </c>
      <c r="Y81" s="97">
        <v>0.1</v>
      </c>
      <c r="Z81" s="100">
        <v>8</v>
      </c>
    </row>
    <row r="82" spans="1:26">
      <c r="A82" s="44">
        <v>45737</v>
      </c>
      <c r="B82" s="99">
        <v>29.623000000000001</v>
      </c>
      <c r="C82" s="48">
        <v>1003.1497172400001</v>
      </c>
      <c r="D82" s="48">
        <v>78.599999999999994</v>
      </c>
      <c r="E82" s="48">
        <v>1007.1982639202586</v>
      </c>
      <c r="F82" s="45">
        <v>8</v>
      </c>
      <c r="G82" s="45">
        <v>6</v>
      </c>
      <c r="H82" s="45">
        <v>4.1999999999999993</v>
      </c>
      <c r="I82" s="98">
        <v>5</v>
      </c>
      <c r="J82" s="46">
        <v>1</v>
      </c>
      <c r="K82" s="98">
        <v>0</v>
      </c>
      <c r="L82" s="98">
        <v>0</v>
      </c>
      <c r="M82" s="48">
        <v>12.7</v>
      </c>
      <c r="N82" s="48">
        <v>9.6999999999999993</v>
      </c>
      <c r="O82" s="45">
        <v>65.602475097640479</v>
      </c>
      <c r="P82" s="48">
        <v>6.4264707752181751</v>
      </c>
      <c r="Q82" s="49">
        <v>8.1999999999999993</v>
      </c>
      <c r="R82" s="48">
        <v>8.5</v>
      </c>
      <c r="S82" s="48">
        <v>7.2</v>
      </c>
      <c r="T82" s="48">
        <v>17.600000000000001</v>
      </c>
      <c r="U82" s="48">
        <v>9</v>
      </c>
      <c r="V82" s="48">
        <v>13.3</v>
      </c>
      <c r="W82" s="48">
        <v>7.5</v>
      </c>
      <c r="X82" s="48">
        <v>8</v>
      </c>
      <c r="Y82" s="97">
        <v>0.3</v>
      </c>
      <c r="Z82" s="100">
        <v>0.3</v>
      </c>
    </row>
    <row r="83" spans="1:26">
      <c r="A83" s="44">
        <v>45738</v>
      </c>
      <c r="B83" s="99">
        <v>29.42</v>
      </c>
      <c r="C83" s="48">
        <v>996.27534960000014</v>
      </c>
      <c r="D83" s="48">
        <v>79.400000000000006</v>
      </c>
      <c r="E83" s="48">
        <v>1000.2027487284415</v>
      </c>
      <c r="F83" s="45">
        <v>8</v>
      </c>
      <c r="G83" s="45">
        <v>4</v>
      </c>
      <c r="H83" s="45">
        <v>2.8</v>
      </c>
      <c r="I83" s="98">
        <v>8</v>
      </c>
      <c r="J83" s="46">
        <v>2</v>
      </c>
      <c r="K83" s="98">
        <v>1</v>
      </c>
      <c r="L83" s="98">
        <v>0</v>
      </c>
      <c r="M83" s="48">
        <v>12.4</v>
      </c>
      <c r="N83" s="48">
        <v>11.3</v>
      </c>
      <c r="O83" s="45">
        <v>86.88279853618242</v>
      </c>
      <c r="P83" s="48">
        <v>10.277709551972391</v>
      </c>
      <c r="Q83" s="49">
        <v>9.6999999999999993</v>
      </c>
      <c r="R83" s="48">
        <v>9.1</v>
      </c>
      <c r="S83" s="48">
        <v>7.5</v>
      </c>
      <c r="T83" s="48">
        <v>16</v>
      </c>
      <c r="U83" s="48">
        <v>9.5</v>
      </c>
      <c r="V83" s="48">
        <v>12.75</v>
      </c>
      <c r="W83" s="48">
        <v>6</v>
      </c>
      <c r="X83" s="48">
        <v>6.8</v>
      </c>
      <c r="Y83" s="97" t="s">
        <v>22</v>
      </c>
      <c r="Z83" s="100">
        <v>0.2</v>
      </c>
    </row>
    <row r="84" spans="1:26">
      <c r="A84" s="44">
        <v>45739</v>
      </c>
      <c r="B84" s="99">
        <v>29.498000000000001</v>
      </c>
      <c r="C84" s="48">
        <v>998.9167322400001</v>
      </c>
      <c r="D84" s="48">
        <v>78.3</v>
      </c>
      <c r="E84" s="48">
        <v>1003.0165799930792</v>
      </c>
      <c r="F84" s="45">
        <v>8</v>
      </c>
      <c r="G84" s="45">
        <v>4</v>
      </c>
      <c r="H84" s="45">
        <v>2.8</v>
      </c>
      <c r="I84" s="98">
        <v>8</v>
      </c>
      <c r="J84" s="46">
        <v>2</v>
      </c>
      <c r="K84" s="98">
        <v>1</v>
      </c>
      <c r="L84" s="98">
        <v>0</v>
      </c>
      <c r="M84" s="48">
        <v>10.7</v>
      </c>
      <c r="N84" s="48">
        <v>9.9</v>
      </c>
      <c r="O84" s="45">
        <v>89.819445471568557</v>
      </c>
      <c r="P84" s="48">
        <v>9.0976880731139236</v>
      </c>
      <c r="Q84" s="49">
        <v>9</v>
      </c>
      <c r="R84" s="48">
        <v>9</v>
      </c>
      <c r="S84" s="48">
        <v>7.7</v>
      </c>
      <c r="T84" s="48">
        <v>15</v>
      </c>
      <c r="U84" s="48">
        <v>6.2</v>
      </c>
      <c r="V84" s="48">
        <v>10.6</v>
      </c>
      <c r="W84" s="48">
        <v>3</v>
      </c>
      <c r="X84" s="48">
        <v>3.6</v>
      </c>
      <c r="Y84" s="97" t="s">
        <v>22</v>
      </c>
      <c r="Z84" s="100">
        <v>1</v>
      </c>
    </row>
    <row r="85" spans="1:26">
      <c r="A85" s="44">
        <v>45740</v>
      </c>
      <c r="B85" s="99">
        <v>29.943999999999999</v>
      </c>
      <c r="C85" s="48">
        <v>1014.02002272</v>
      </c>
      <c r="D85" s="48">
        <v>76.400000000000006</v>
      </c>
      <c r="E85" s="48">
        <v>1018.5370412773382</v>
      </c>
      <c r="F85" s="45">
        <v>7</v>
      </c>
      <c r="G85" s="45">
        <v>6</v>
      </c>
      <c r="H85" s="45">
        <v>4.1999999999999993</v>
      </c>
      <c r="I85" s="98">
        <v>5</v>
      </c>
      <c r="J85" s="46">
        <v>2</v>
      </c>
      <c r="K85" s="98">
        <v>0</v>
      </c>
      <c r="L85" s="98">
        <v>0</v>
      </c>
      <c r="M85" s="48">
        <v>6.8</v>
      </c>
      <c r="N85" s="48">
        <v>5.8</v>
      </c>
      <c r="O85" s="45">
        <v>85.238195527732614</v>
      </c>
      <c r="P85" s="48">
        <v>4.4957459574867791</v>
      </c>
      <c r="Q85" s="49">
        <v>8.5</v>
      </c>
      <c r="R85" s="48">
        <v>9.5</v>
      </c>
      <c r="S85" s="48">
        <v>8</v>
      </c>
      <c r="T85" s="48">
        <v>13.5</v>
      </c>
      <c r="U85" s="48">
        <v>6.1</v>
      </c>
      <c r="V85" s="48">
        <v>9.8000000000000007</v>
      </c>
      <c r="W85" s="48">
        <v>5.5</v>
      </c>
      <c r="X85" s="48">
        <v>6.7</v>
      </c>
      <c r="Y85" s="97" t="s">
        <v>22</v>
      </c>
      <c r="Z85" s="100">
        <v>6.6</v>
      </c>
    </row>
    <row r="86" spans="1:26">
      <c r="A86" s="44">
        <v>45741</v>
      </c>
      <c r="B86" s="99">
        <v>30</v>
      </c>
      <c r="C86" s="48">
        <v>1015.9164000000001</v>
      </c>
      <c r="D86" s="48">
        <v>78.599999999999994</v>
      </c>
      <c r="E86" s="48">
        <v>1020.1939043278483</v>
      </c>
      <c r="F86" s="45">
        <v>7</v>
      </c>
      <c r="G86" s="45">
        <v>2</v>
      </c>
      <c r="H86" s="45">
        <v>1.4</v>
      </c>
      <c r="I86" s="98">
        <v>7</v>
      </c>
      <c r="J86" s="46">
        <v>2</v>
      </c>
      <c r="K86" s="98">
        <v>1</v>
      </c>
      <c r="L86" s="98">
        <v>0</v>
      </c>
      <c r="M86" s="48">
        <v>8.6</v>
      </c>
      <c r="N86" s="48">
        <v>7.6</v>
      </c>
      <c r="O86" s="45">
        <v>86.265446139105933</v>
      </c>
      <c r="P86" s="48">
        <v>6.4364440570886838</v>
      </c>
      <c r="Q86" s="49">
        <v>8.5</v>
      </c>
      <c r="R86" s="48">
        <v>9.4</v>
      </c>
      <c r="S86" s="48">
        <v>8.1999999999999993</v>
      </c>
      <c r="T86" s="48">
        <v>15.1</v>
      </c>
      <c r="U86" s="48">
        <v>4.8</v>
      </c>
      <c r="V86" s="48">
        <v>9.9499999999999993</v>
      </c>
      <c r="W86" s="48">
        <v>0.4</v>
      </c>
      <c r="X86" s="48">
        <v>4.9000000000000004</v>
      </c>
      <c r="Y86" s="97" t="s">
        <v>22</v>
      </c>
      <c r="Z86" s="100">
        <v>0.95</v>
      </c>
    </row>
    <row r="87" spans="1:26">
      <c r="A87" s="44">
        <v>45742</v>
      </c>
      <c r="B87" s="99">
        <v>30.193000000000001</v>
      </c>
      <c r="C87" s="48">
        <v>1022.4521288400001</v>
      </c>
      <c r="D87" s="48">
        <v>78.599999999999994</v>
      </c>
      <c r="E87" s="48">
        <v>1026.7056712528217</v>
      </c>
      <c r="F87" s="45">
        <v>7</v>
      </c>
      <c r="G87" s="45">
        <v>0</v>
      </c>
      <c r="H87" s="45">
        <v>0</v>
      </c>
      <c r="I87" s="98">
        <v>8</v>
      </c>
      <c r="J87" s="46">
        <v>2</v>
      </c>
      <c r="K87" s="98">
        <v>1</v>
      </c>
      <c r="L87" s="98">
        <v>0</v>
      </c>
      <c r="M87" s="48">
        <v>11.2</v>
      </c>
      <c r="N87" s="48">
        <v>8.9</v>
      </c>
      <c r="O87" s="45">
        <v>71.891011634148612</v>
      </c>
      <c r="P87" s="48">
        <v>6.3195626719480398</v>
      </c>
      <c r="Q87" s="49">
        <v>8.5</v>
      </c>
      <c r="R87" s="48">
        <v>9.5</v>
      </c>
      <c r="S87" s="48">
        <v>8.5</v>
      </c>
      <c r="T87" s="48">
        <v>16.399999999999999</v>
      </c>
      <c r="U87" s="48">
        <v>4.5</v>
      </c>
      <c r="V87" s="48">
        <v>10.45</v>
      </c>
      <c r="W87" s="48">
        <v>-1.8</v>
      </c>
      <c r="X87" s="48">
        <v>2</v>
      </c>
      <c r="Y87" s="97" t="s">
        <v>22</v>
      </c>
      <c r="Z87" s="100">
        <v>9.5</v>
      </c>
    </row>
    <row r="88" spans="1:26">
      <c r="A88" s="44">
        <v>45743</v>
      </c>
      <c r="B88" s="99">
        <v>30.05</v>
      </c>
      <c r="C88" s="48">
        <v>1017.6095940000001</v>
      </c>
      <c r="D88" s="48">
        <v>79.599999999999994</v>
      </c>
      <c r="E88" s="48">
        <v>1021.8039440725266</v>
      </c>
      <c r="F88" s="45">
        <v>8</v>
      </c>
      <c r="G88" s="45">
        <v>8</v>
      </c>
      <c r="H88" s="45">
        <v>5.6</v>
      </c>
      <c r="I88" s="98">
        <v>8</v>
      </c>
      <c r="J88" s="46">
        <v>2</v>
      </c>
      <c r="K88" s="98">
        <v>1</v>
      </c>
      <c r="L88" s="98">
        <v>0</v>
      </c>
      <c r="M88" s="48">
        <v>8.8000000000000007</v>
      </c>
      <c r="N88" s="48">
        <v>8</v>
      </c>
      <c r="O88" s="45">
        <v>89.066148781885573</v>
      </c>
      <c r="P88" s="48">
        <v>7.098490341005852</v>
      </c>
      <c r="Q88" s="49">
        <v>8.6</v>
      </c>
      <c r="R88" s="48">
        <v>9.5</v>
      </c>
      <c r="S88" s="48">
        <v>8.5</v>
      </c>
      <c r="T88" s="48">
        <v>13.4</v>
      </c>
      <c r="U88" s="48">
        <v>4.5999999999999996</v>
      </c>
      <c r="V88" s="48">
        <v>9</v>
      </c>
      <c r="W88" s="48">
        <v>-1</v>
      </c>
      <c r="X88" s="48">
        <v>1.5</v>
      </c>
      <c r="Y88" s="97">
        <v>0.2</v>
      </c>
      <c r="Z88" s="100">
        <v>1.1000000000000001</v>
      </c>
    </row>
    <row r="89" spans="1:26">
      <c r="A89" s="44">
        <v>45744</v>
      </c>
      <c r="B89" s="99">
        <v>29.751999999999999</v>
      </c>
      <c r="C89" s="48">
        <v>1007.51815776</v>
      </c>
      <c r="D89" s="48">
        <v>78.400000000000006</v>
      </c>
      <c r="E89" s="48">
        <v>1011.6746201890689</v>
      </c>
      <c r="F89" s="45">
        <v>6</v>
      </c>
      <c r="G89" s="45">
        <v>13</v>
      </c>
      <c r="H89" s="45">
        <v>9.1</v>
      </c>
      <c r="I89" s="98">
        <v>8</v>
      </c>
      <c r="J89" s="46">
        <v>2</v>
      </c>
      <c r="K89" s="98">
        <v>1</v>
      </c>
      <c r="L89" s="98">
        <v>0</v>
      </c>
      <c r="M89" s="48">
        <v>10.9</v>
      </c>
      <c r="N89" s="48">
        <v>8.1999999999999993</v>
      </c>
      <c r="O89" s="45">
        <v>66.832327516209872</v>
      </c>
      <c r="P89" s="48">
        <v>4.9794894035152053</v>
      </c>
      <c r="Q89" s="49">
        <v>10</v>
      </c>
      <c r="R89" s="48">
        <v>9.9</v>
      </c>
      <c r="S89" s="48">
        <v>8.8000000000000007</v>
      </c>
      <c r="T89" s="48">
        <v>13.8</v>
      </c>
      <c r="U89" s="48">
        <v>8.6</v>
      </c>
      <c r="V89" s="48">
        <v>11.2</v>
      </c>
      <c r="W89" s="48">
        <v>7.1</v>
      </c>
      <c r="X89" s="48">
        <v>7.2</v>
      </c>
      <c r="Y89" s="97">
        <v>0</v>
      </c>
      <c r="Z89" s="100">
        <v>7.3</v>
      </c>
    </row>
    <row r="90" spans="1:26">
      <c r="A90" s="44">
        <v>45745</v>
      </c>
      <c r="B90" s="99">
        <v>30</v>
      </c>
      <c r="C90" s="48">
        <v>1015.9164000000001</v>
      </c>
      <c r="D90" s="48">
        <v>77.599999999999994</v>
      </c>
      <c r="E90" s="48">
        <v>1020.2943038084592</v>
      </c>
      <c r="F90" s="45">
        <v>2</v>
      </c>
      <c r="G90" s="45">
        <v>8</v>
      </c>
      <c r="H90" s="45">
        <v>5.6</v>
      </c>
      <c r="I90" s="98">
        <v>8</v>
      </c>
      <c r="J90" s="46">
        <v>2</v>
      </c>
      <c r="K90" s="98">
        <v>1</v>
      </c>
      <c r="L90" s="98">
        <v>0</v>
      </c>
      <c r="M90" s="48">
        <v>8.3000000000000007</v>
      </c>
      <c r="N90" s="48">
        <v>6</v>
      </c>
      <c r="O90" s="45">
        <v>68.611602841190901</v>
      </c>
      <c r="P90" s="48">
        <v>2.8686094188985098</v>
      </c>
      <c r="Q90" s="49">
        <v>7</v>
      </c>
      <c r="R90" s="48">
        <v>9.8000000000000007</v>
      </c>
      <c r="S90" s="48">
        <v>9.4</v>
      </c>
      <c r="T90" s="48">
        <v>13.7</v>
      </c>
      <c r="U90" s="48">
        <v>2</v>
      </c>
      <c r="V90" s="48">
        <v>7.85</v>
      </c>
      <c r="W90" s="48">
        <v>1.3</v>
      </c>
      <c r="X90" s="48">
        <v>0.4</v>
      </c>
      <c r="Y90" s="97" t="s">
        <v>60</v>
      </c>
      <c r="Z90" s="100">
        <v>8</v>
      </c>
    </row>
    <row r="91" spans="1:26">
      <c r="A91" s="44">
        <v>45746</v>
      </c>
      <c r="B91" s="99">
        <v>30.015999999999998</v>
      </c>
      <c r="C91" s="48">
        <v>1016.45822208</v>
      </c>
      <c r="D91" s="48">
        <v>79</v>
      </c>
      <c r="E91" s="48">
        <v>1020.6554368963036</v>
      </c>
      <c r="F91" s="45">
        <v>1</v>
      </c>
      <c r="G91" s="45">
        <v>14</v>
      </c>
      <c r="H91" s="45">
        <v>9.7999999999999989</v>
      </c>
      <c r="I91" s="98">
        <v>8</v>
      </c>
      <c r="J91" s="46">
        <v>3</v>
      </c>
      <c r="K91" s="98">
        <v>1</v>
      </c>
      <c r="L91" s="98">
        <v>0</v>
      </c>
      <c r="M91" s="48">
        <v>10.199999999999999</v>
      </c>
      <c r="N91" s="48">
        <v>7.9</v>
      </c>
      <c r="O91" s="45">
        <v>70.83331634428508</v>
      </c>
      <c r="P91" s="48">
        <v>5.1442918377096998</v>
      </c>
      <c r="Q91" s="49">
        <v>9</v>
      </c>
      <c r="R91" s="48">
        <v>9.8000000000000007</v>
      </c>
      <c r="S91" s="48">
        <v>8.9</v>
      </c>
      <c r="T91" s="48">
        <v>16.8</v>
      </c>
      <c r="U91" s="48">
        <v>6.8</v>
      </c>
      <c r="V91" s="48">
        <v>11.8</v>
      </c>
      <c r="W91" s="48">
        <v>2.2000000000000002</v>
      </c>
      <c r="X91" s="48">
        <v>4.0999999999999996</v>
      </c>
      <c r="Y91" s="97" t="s">
        <v>60</v>
      </c>
      <c r="Z91" s="100">
        <v>9.9499999999999993</v>
      </c>
    </row>
    <row r="92" spans="1:26">
      <c r="A92" s="44">
        <v>45747</v>
      </c>
      <c r="B92" s="99">
        <v>30.28</v>
      </c>
      <c r="C92" s="48">
        <v>1025.3982864000002</v>
      </c>
      <c r="D92" s="48">
        <v>78.599999999999994</v>
      </c>
      <c r="E92" s="48">
        <v>1029.6733164675934</v>
      </c>
      <c r="F92" s="45">
        <v>0</v>
      </c>
      <c r="G92" s="45">
        <v>0</v>
      </c>
      <c r="H92" s="45">
        <v>0</v>
      </c>
      <c r="I92" s="98">
        <v>8</v>
      </c>
      <c r="J92" s="46">
        <v>0</v>
      </c>
      <c r="K92" s="98">
        <v>0</v>
      </c>
      <c r="L92" s="98">
        <v>0</v>
      </c>
      <c r="M92" s="48">
        <v>11.3</v>
      </c>
      <c r="N92" s="48">
        <v>8</v>
      </c>
      <c r="O92" s="45">
        <v>60.397584614652679</v>
      </c>
      <c r="P92" s="48">
        <v>3.9123506254876688</v>
      </c>
      <c r="Q92" s="49">
        <v>8.4</v>
      </c>
      <c r="R92" s="48">
        <v>9.6999999999999993</v>
      </c>
      <c r="S92" s="48">
        <v>9</v>
      </c>
      <c r="T92" s="48">
        <v>16.8</v>
      </c>
      <c r="U92" s="48">
        <v>2.2000000000000002</v>
      </c>
      <c r="V92" s="48">
        <v>9.5</v>
      </c>
      <c r="W92" s="48">
        <v>-2.5</v>
      </c>
      <c r="X92" s="48">
        <v>0.8</v>
      </c>
      <c r="Y92" s="97">
        <v>0</v>
      </c>
      <c r="Z92" s="100">
        <v>10.199999999999999</v>
      </c>
    </row>
    <row r="93" spans="1:26">
      <c r="A93" s="44">
        <v>45748</v>
      </c>
      <c r="B93" s="98">
        <v>30.204000000000001</v>
      </c>
      <c r="C93" s="48">
        <v>1022.82463152</v>
      </c>
      <c r="D93" s="98">
        <v>78</v>
      </c>
      <c r="E93" s="48">
        <v>1027.1997274995342</v>
      </c>
      <c r="F93" s="98">
        <v>1</v>
      </c>
      <c r="G93" s="98">
        <v>12</v>
      </c>
      <c r="H93" s="98">
        <v>8.3999999999999986</v>
      </c>
      <c r="I93" s="98">
        <v>8</v>
      </c>
      <c r="J93" s="98">
        <v>2</v>
      </c>
      <c r="K93" s="98">
        <v>0</v>
      </c>
      <c r="L93" s="98">
        <v>0</v>
      </c>
      <c r="M93" s="98">
        <v>9.1</v>
      </c>
      <c r="N93" s="98">
        <v>6.8</v>
      </c>
      <c r="O93" s="45">
        <v>69.582898057092109</v>
      </c>
      <c r="P93" s="48">
        <v>3.8341173512970599</v>
      </c>
      <c r="Q93" s="98">
        <v>9.1</v>
      </c>
      <c r="R93" s="98">
        <v>10.3</v>
      </c>
      <c r="S93" s="98">
        <v>9.1999999999999993</v>
      </c>
      <c r="T93" s="98">
        <v>14.9</v>
      </c>
      <c r="U93" s="98">
        <v>2</v>
      </c>
      <c r="V93" s="98">
        <v>8.4499999999999993</v>
      </c>
      <c r="W93" s="98">
        <v>-2.4</v>
      </c>
      <c r="X93" s="98">
        <v>0.5</v>
      </c>
      <c r="Y93" s="98">
        <v>0</v>
      </c>
      <c r="Z93" s="98">
        <v>10.6</v>
      </c>
    </row>
    <row r="94" spans="1:26">
      <c r="A94" s="44">
        <v>45749</v>
      </c>
      <c r="B94" s="98">
        <v>30.091999999999999</v>
      </c>
      <c r="C94" s="48">
        <v>1019.03187696</v>
      </c>
      <c r="D94" s="98">
        <v>74.8</v>
      </c>
      <c r="E94" s="48">
        <v>1023.6129715045507</v>
      </c>
      <c r="F94" s="98">
        <v>0</v>
      </c>
      <c r="G94" s="98">
        <v>16</v>
      </c>
      <c r="H94" s="98">
        <v>11.2</v>
      </c>
      <c r="I94" s="98">
        <v>8</v>
      </c>
      <c r="J94" s="98">
        <v>2</v>
      </c>
      <c r="K94" s="98">
        <v>1</v>
      </c>
      <c r="L94" s="98">
        <v>0</v>
      </c>
      <c r="M94" s="98">
        <v>10.9</v>
      </c>
      <c r="N94" s="98">
        <v>7.3</v>
      </c>
      <c r="O94" s="45">
        <v>56.344345285367503</v>
      </c>
      <c r="P94" s="48">
        <v>2.5538209273063219</v>
      </c>
      <c r="Q94" s="98">
        <v>8.5</v>
      </c>
      <c r="R94" s="98">
        <v>10</v>
      </c>
      <c r="S94" s="98">
        <v>9.3000000000000007</v>
      </c>
      <c r="T94" s="98">
        <v>16.899999999999999</v>
      </c>
      <c r="U94" s="98">
        <v>3.1</v>
      </c>
      <c r="V94" s="98">
        <v>10</v>
      </c>
      <c r="W94" s="98">
        <v>-1</v>
      </c>
      <c r="X94" s="98">
        <v>1.9</v>
      </c>
      <c r="Y94" s="98" t="s">
        <v>60</v>
      </c>
      <c r="Z94" s="98">
        <v>10.95</v>
      </c>
    </row>
    <row r="95" spans="1:26">
      <c r="A95" s="44">
        <v>45750</v>
      </c>
      <c r="B95" s="98">
        <v>29.992999999999999</v>
      </c>
      <c r="C95" s="48">
        <v>1015.67935284</v>
      </c>
      <c r="D95" s="98">
        <v>76</v>
      </c>
      <c r="E95" s="48">
        <v>1020.0660149502738</v>
      </c>
      <c r="F95" s="98">
        <v>0</v>
      </c>
      <c r="G95" s="98">
        <v>13</v>
      </c>
      <c r="H95" s="98">
        <v>9.1</v>
      </c>
      <c r="I95" s="98">
        <v>6</v>
      </c>
      <c r="J95" s="98">
        <v>2</v>
      </c>
      <c r="K95" s="98">
        <v>0</v>
      </c>
      <c r="L95" s="98">
        <v>0</v>
      </c>
      <c r="M95" s="98">
        <v>12.8</v>
      </c>
      <c r="N95" s="98">
        <v>9.6999999999999993</v>
      </c>
      <c r="O95" s="45">
        <v>64.632446916518916</v>
      </c>
      <c r="P95" s="48">
        <v>6.3053910785766432</v>
      </c>
      <c r="Q95" s="98">
        <v>9.4</v>
      </c>
      <c r="R95" s="98">
        <v>10.199999999999999</v>
      </c>
      <c r="S95" s="98">
        <v>9.4</v>
      </c>
      <c r="T95" s="98">
        <v>18.7</v>
      </c>
      <c r="U95" s="98">
        <v>5</v>
      </c>
      <c r="V95" s="98">
        <v>11.85</v>
      </c>
      <c r="W95" s="98">
        <v>0.6</v>
      </c>
      <c r="X95" s="98">
        <v>3.2</v>
      </c>
      <c r="Y95" s="98">
        <v>0</v>
      </c>
      <c r="Z95" s="98">
        <v>8.8000000000000007</v>
      </c>
    </row>
    <row r="96" spans="1:26">
      <c r="A96" s="44">
        <v>45751</v>
      </c>
      <c r="B96" s="98">
        <v>29.95</v>
      </c>
      <c r="C96" s="48">
        <v>1014.223206</v>
      </c>
      <c r="D96" s="98">
        <v>79.2</v>
      </c>
      <c r="E96" s="48">
        <v>1018.281796715107</v>
      </c>
      <c r="F96" s="98">
        <v>5</v>
      </c>
      <c r="G96" s="98">
        <v>8</v>
      </c>
      <c r="H96" s="98">
        <v>5.6</v>
      </c>
      <c r="I96" s="98">
        <v>7</v>
      </c>
      <c r="J96" s="98">
        <v>2</v>
      </c>
      <c r="K96" s="98">
        <v>0</v>
      </c>
      <c r="L96" s="98">
        <v>0</v>
      </c>
      <c r="M96" s="98">
        <v>13.6</v>
      </c>
      <c r="N96" s="98">
        <v>10.199999999999999</v>
      </c>
      <c r="O96" s="45">
        <v>62.43278239539152</v>
      </c>
      <c r="P96" s="48">
        <v>6.5610639980323073</v>
      </c>
      <c r="Q96" s="98">
        <v>11.6</v>
      </c>
      <c r="R96" s="98">
        <v>11</v>
      </c>
      <c r="S96" s="98">
        <v>9.5</v>
      </c>
      <c r="T96" s="98">
        <v>21.6</v>
      </c>
      <c r="U96" s="98">
        <v>7.6</v>
      </c>
      <c r="V96" s="98">
        <v>14.600000000000001</v>
      </c>
      <c r="W96" s="98">
        <v>4.0999999999999996</v>
      </c>
      <c r="X96" s="98">
        <v>7.4</v>
      </c>
      <c r="Y96" s="98">
        <v>0</v>
      </c>
      <c r="Z96" s="98">
        <v>4.95</v>
      </c>
    </row>
    <row r="97" spans="1:26">
      <c r="A97" s="44">
        <v>45752</v>
      </c>
      <c r="B97" s="98">
        <v>30.03</v>
      </c>
      <c r="C97" s="48">
        <v>1016.9323164000001</v>
      </c>
      <c r="D97" s="98">
        <v>74.7</v>
      </c>
      <c r="E97" s="48">
        <v>1021.535179351259</v>
      </c>
      <c r="F97" s="98">
        <v>0</v>
      </c>
      <c r="G97" s="98">
        <v>14</v>
      </c>
      <c r="H97" s="98">
        <v>9.7999999999999989</v>
      </c>
      <c r="I97" s="98">
        <v>8</v>
      </c>
      <c r="J97" s="98">
        <v>2</v>
      </c>
      <c r="K97" s="98">
        <v>0</v>
      </c>
      <c r="L97" s="98">
        <v>0</v>
      </c>
      <c r="M97" s="98">
        <v>9.9</v>
      </c>
      <c r="N97" s="98">
        <v>7.4</v>
      </c>
      <c r="O97" s="45">
        <v>68.027862555850632</v>
      </c>
      <c r="P97" s="48">
        <v>4.2781414488951439</v>
      </c>
      <c r="Q97" s="98">
        <v>10.5</v>
      </c>
      <c r="R97" s="98">
        <v>11</v>
      </c>
      <c r="S97" s="98">
        <v>9.6</v>
      </c>
      <c r="T97" s="98">
        <v>17.8</v>
      </c>
      <c r="U97" s="98">
        <v>4.8</v>
      </c>
      <c r="V97" s="98">
        <v>11.3</v>
      </c>
      <c r="W97" s="98">
        <v>2.8</v>
      </c>
      <c r="X97" s="98">
        <v>4.0999999999999996</v>
      </c>
      <c r="Y97" s="98">
        <v>0</v>
      </c>
      <c r="Z97" s="98">
        <v>11.5</v>
      </c>
    </row>
    <row r="98" spans="1:26">
      <c r="A98" s="44">
        <v>45753</v>
      </c>
      <c r="B98" s="98">
        <v>30.117999999999999</v>
      </c>
      <c r="C98" s="48">
        <v>1019.91233784</v>
      </c>
      <c r="D98" s="98">
        <v>74</v>
      </c>
      <c r="E98" s="48">
        <v>1024.6040336623996</v>
      </c>
      <c r="F98" s="98">
        <v>0</v>
      </c>
      <c r="G98" s="98">
        <v>10</v>
      </c>
      <c r="H98" s="98">
        <v>7</v>
      </c>
      <c r="I98" s="98">
        <v>8</v>
      </c>
      <c r="J98" s="98">
        <v>2</v>
      </c>
      <c r="K98" s="98">
        <v>0</v>
      </c>
      <c r="L98" s="98">
        <v>0</v>
      </c>
      <c r="M98" s="98">
        <v>9.9</v>
      </c>
      <c r="N98" s="98">
        <v>6.9</v>
      </c>
      <c r="O98" s="45">
        <v>61.904065278849771</v>
      </c>
      <c r="P98" s="48">
        <v>2.9394070342098586</v>
      </c>
      <c r="Q98" s="98">
        <v>9.9</v>
      </c>
      <c r="R98" s="98">
        <v>10.8</v>
      </c>
      <c r="S98" s="98">
        <v>9.8000000000000007</v>
      </c>
      <c r="T98" s="98">
        <v>16.399999999999999</v>
      </c>
      <c r="U98" s="98">
        <v>2.4</v>
      </c>
      <c r="V98" s="98">
        <v>9.3999999999999986</v>
      </c>
      <c r="W98" s="98">
        <v>-1.1000000000000001</v>
      </c>
      <c r="X98" s="98">
        <v>1.1000000000000001</v>
      </c>
      <c r="Y98" s="98">
        <v>0</v>
      </c>
      <c r="Z98" s="98">
        <v>11.9</v>
      </c>
    </row>
    <row r="99" spans="1:26">
      <c r="A99" s="44">
        <v>45754</v>
      </c>
      <c r="B99" s="98">
        <v>30.116</v>
      </c>
      <c r="C99" s="48">
        <v>1019.8446100800001</v>
      </c>
      <c r="D99" s="98">
        <v>73.2</v>
      </c>
      <c r="E99" s="48">
        <v>1024.6482152286562</v>
      </c>
      <c r="F99" s="98">
        <v>0</v>
      </c>
      <c r="G99" s="98">
        <v>0</v>
      </c>
      <c r="H99" s="98">
        <v>0</v>
      </c>
      <c r="I99" s="98">
        <v>8</v>
      </c>
      <c r="J99" s="98">
        <v>2</v>
      </c>
      <c r="K99" s="98">
        <v>0</v>
      </c>
      <c r="L99" s="98">
        <v>0</v>
      </c>
      <c r="M99" s="98">
        <v>8.6</v>
      </c>
      <c r="N99" s="98">
        <v>6.4</v>
      </c>
      <c r="O99" s="45">
        <v>70.289614152935528</v>
      </c>
      <c r="P99" s="48">
        <v>3.497927833373538</v>
      </c>
      <c r="Q99" s="98">
        <v>9.4</v>
      </c>
      <c r="R99" s="98">
        <v>10.7</v>
      </c>
      <c r="S99" s="98">
        <v>9.9</v>
      </c>
      <c r="T99" s="98">
        <v>15.2</v>
      </c>
      <c r="U99" s="98">
        <v>1.4</v>
      </c>
      <c r="V99" s="98">
        <v>8.2999999999999989</v>
      </c>
      <c r="W99" s="98">
        <v>-3.1</v>
      </c>
      <c r="X99" s="98">
        <v>0.4</v>
      </c>
      <c r="Y99" s="98">
        <v>0</v>
      </c>
      <c r="Z99" s="98">
        <v>12.3</v>
      </c>
    </row>
    <row r="100" spans="1:26">
      <c r="A100" s="44">
        <v>45755</v>
      </c>
      <c r="B100" s="98">
        <v>30.248999999999999</v>
      </c>
      <c r="C100" s="48">
        <v>1024.3485061199999</v>
      </c>
      <c r="D100" s="98">
        <v>75.599999999999994</v>
      </c>
      <c r="E100" s="48">
        <v>1028.9433541317551</v>
      </c>
      <c r="F100" s="98">
        <v>0</v>
      </c>
      <c r="G100" s="98">
        <v>0</v>
      </c>
      <c r="H100" s="98">
        <v>0</v>
      </c>
      <c r="I100" s="98">
        <v>8</v>
      </c>
      <c r="J100" s="98">
        <v>2</v>
      </c>
      <c r="K100" s="98">
        <v>1</v>
      </c>
      <c r="L100" s="98">
        <v>0</v>
      </c>
      <c r="M100" s="98">
        <v>9.5</v>
      </c>
      <c r="N100" s="98">
        <v>6.6</v>
      </c>
      <c r="O100" s="45">
        <v>62.552729193128719</v>
      </c>
      <c r="P100" s="48">
        <v>2.7078362229455952</v>
      </c>
      <c r="Q100" s="98">
        <v>9.5</v>
      </c>
      <c r="R100" s="98">
        <v>10.6</v>
      </c>
      <c r="S100" s="98">
        <v>10</v>
      </c>
      <c r="T100" s="98">
        <v>15.3</v>
      </c>
      <c r="U100" s="98">
        <v>1.3</v>
      </c>
      <c r="V100" s="98">
        <v>8.3000000000000007</v>
      </c>
      <c r="W100" s="98">
        <v>-3.5</v>
      </c>
      <c r="X100" s="98">
        <v>0.7</v>
      </c>
      <c r="Y100" s="98">
        <v>0</v>
      </c>
      <c r="Z100" s="98">
        <v>10.8</v>
      </c>
    </row>
    <row r="101" spans="1:26">
      <c r="A101" s="44">
        <v>45756</v>
      </c>
      <c r="B101" s="98">
        <v>30.283999999999999</v>
      </c>
      <c r="C101" s="48">
        <v>1025.53374192</v>
      </c>
      <c r="D101" s="98">
        <v>75.900000000000006</v>
      </c>
      <c r="E101" s="48">
        <v>1030.159991164651</v>
      </c>
      <c r="F101" s="98">
        <v>4</v>
      </c>
      <c r="G101" s="98">
        <v>9</v>
      </c>
      <c r="H101" s="98">
        <v>6.3</v>
      </c>
      <c r="I101" s="98">
        <v>8</v>
      </c>
      <c r="J101" s="98">
        <v>1</v>
      </c>
      <c r="K101" s="98">
        <v>1</v>
      </c>
      <c r="L101" s="98">
        <v>0</v>
      </c>
      <c r="M101" s="98">
        <v>7.9</v>
      </c>
      <c r="N101" s="98">
        <v>5.2</v>
      </c>
      <c r="O101" s="45">
        <v>62.760953569044887</v>
      </c>
      <c r="P101" s="48">
        <v>1.2385886937111732</v>
      </c>
      <c r="Q101" s="98">
        <v>9.4</v>
      </c>
      <c r="R101" s="98">
        <v>10.6</v>
      </c>
      <c r="S101" s="98">
        <v>10.1</v>
      </c>
      <c r="T101" s="98">
        <v>14.8</v>
      </c>
      <c r="U101" s="98">
        <v>1.9</v>
      </c>
      <c r="V101" s="98">
        <v>8.35</v>
      </c>
      <c r="W101" s="98">
        <v>-0.5</v>
      </c>
      <c r="X101" s="98">
        <v>0.4</v>
      </c>
      <c r="Y101" s="98" t="s">
        <v>60</v>
      </c>
      <c r="Z101" s="98">
        <v>9.6</v>
      </c>
    </row>
    <row r="102" spans="1:26">
      <c r="A102" s="44">
        <v>45757</v>
      </c>
      <c r="B102" s="98">
        <v>30.367999999999999</v>
      </c>
      <c r="C102" s="48">
        <v>1028.3783078399999</v>
      </c>
      <c r="D102" s="98">
        <v>74</v>
      </c>
      <c r="E102" s="48">
        <v>1033.1928021748538</v>
      </c>
      <c r="F102" s="98">
        <v>7</v>
      </c>
      <c r="G102" s="98">
        <v>7</v>
      </c>
      <c r="H102" s="98">
        <v>4.8999999999999995</v>
      </c>
      <c r="I102" s="98">
        <v>8</v>
      </c>
      <c r="J102" s="98">
        <v>1</v>
      </c>
      <c r="K102" s="98">
        <v>0</v>
      </c>
      <c r="L102" s="98">
        <v>0</v>
      </c>
      <c r="M102" s="98">
        <v>8.1999999999999993</v>
      </c>
      <c r="N102" s="98">
        <v>6.1</v>
      </c>
      <c r="O102" s="45">
        <v>71.147349958296019</v>
      </c>
      <c r="P102" s="48">
        <v>3.2855069026470183</v>
      </c>
      <c r="Q102" s="98">
        <v>10.3</v>
      </c>
      <c r="R102" s="98">
        <v>10.5</v>
      </c>
      <c r="S102" s="98">
        <v>10.1</v>
      </c>
      <c r="T102" s="98">
        <v>15.4</v>
      </c>
      <c r="U102" s="98">
        <v>2.2000000000000002</v>
      </c>
      <c r="V102" s="98">
        <v>8.8000000000000007</v>
      </c>
      <c r="W102" s="98">
        <v>0.5</v>
      </c>
      <c r="X102" s="98">
        <v>0.6</v>
      </c>
      <c r="Y102" s="98" t="s">
        <v>60</v>
      </c>
      <c r="Z102" s="98">
        <v>8.9</v>
      </c>
    </row>
    <row r="103" spans="1:26">
      <c r="A103" s="44">
        <v>45758</v>
      </c>
      <c r="B103" s="98">
        <v>30.097999999999999</v>
      </c>
      <c r="C103" s="48">
        <v>1019.2350602400001</v>
      </c>
      <c r="D103" s="98">
        <v>74</v>
      </c>
      <c r="E103" s="48">
        <v>1023.8187623510441</v>
      </c>
      <c r="F103" s="98">
        <v>7</v>
      </c>
      <c r="G103" s="98">
        <v>0</v>
      </c>
      <c r="H103" s="98">
        <v>0</v>
      </c>
      <c r="I103" s="98">
        <v>7</v>
      </c>
      <c r="J103" s="98">
        <v>2</v>
      </c>
      <c r="K103" s="98">
        <v>0</v>
      </c>
      <c r="L103" s="98">
        <v>0</v>
      </c>
      <c r="M103" s="98">
        <v>13.3</v>
      </c>
      <c r="N103" s="98">
        <v>10</v>
      </c>
      <c r="O103" s="45">
        <v>63.106488363335743</v>
      </c>
      <c r="P103" s="48">
        <v>6.4329846980450451</v>
      </c>
      <c r="Q103" s="98">
        <v>10.7</v>
      </c>
      <c r="R103" s="98">
        <v>10.8</v>
      </c>
      <c r="S103" s="98">
        <v>10.3</v>
      </c>
      <c r="T103" s="98">
        <v>21.2</v>
      </c>
      <c r="U103" s="98">
        <v>3.6</v>
      </c>
      <c r="V103" s="98">
        <v>12.4</v>
      </c>
      <c r="W103" s="98">
        <v>1.5</v>
      </c>
      <c r="X103" s="98">
        <v>1.5</v>
      </c>
      <c r="Y103" s="98" t="s">
        <v>60</v>
      </c>
      <c r="Z103" s="98">
        <v>9.8000000000000007</v>
      </c>
    </row>
    <row r="104" spans="1:26">
      <c r="A104" s="44">
        <v>45759</v>
      </c>
      <c r="B104" s="98">
        <v>29.672000000000001</v>
      </c>
      <c r="C104" s="48">
        <v>1004.80904736</v>
      </c>
      <c r="D104" s="98">
        <v>79.099999999999994</v>
      </c>
      <c r="E104" s="48">
        <v>1008.7343398314881</v>
      </c>
      <c r="F104" s="98">
        <v>3</v>
      </c>
      <c r="G104" s="98">
        <v>7</v>
      </c>
      <c r="H104" s="98">
        <v>4.8999999999999995</v>
      </c>
      <c r="I104" s="98">
        <v>8</v>
      </c>
      <c r="J104" s="98">
        <v>3</v>
      </c>
      <c r="K104" s="98">
        <v>0</v>
      </c>
      <c r="L104" s="98">
        <v>0</v>
      </c>
      <c r="M104" s="98">
        <v>15.8</v>
      </c>
      <c r="N104" s="98">
        <v>10.9</v>
      </c>
      <c r="O104" s="45">
        <v>50.791147622987708</v>
      </c>
      <c r="P104" s="48">
        <v>5.628917531989587</v>
      </c>
      <c r="Q104" s="98">
        <v>12</v>
      </c>
      <c r="R104" s="98">
        <v>11.5</v>
      </c>
      <c r="S104" s="98">
        <v>10.3</v>
      </c>
      <c r="T104" s="98">
        <v>22.4</v>
      </c>
      <c r="U104" s="98">
        <v>4.4000000000000004</v>
      </c>
      <c r="V104" s="98">
        <v>13.399999999999999</v>
      </c>
      <c r="W104" s="98">
        <v>-1.4</v>
      </c>
      <c r="X104" s="98">
        <v>2.2999999999999998</v>
      </c>
      <c r="Y104" s="98" t="s">
        <v>21</v>
      </c>
      <c r="Z104" s="98">
        <v>7.95</v>
      </c>
    </row>
    <row r="105" spans="1:26">
      <c r="A105" s="44">
        <v>45760</v>
      </c>
      <c r="B105" s="98">
        <v>29.527999999999999</v>
      </c>
      <c r="C105" s="48">
        <v>999.93264864000002</v>
      </c>
      <c r="D105" s="98">
        <v>80.2</v>
      </c>
      <c r="E105" s="48">
        <v>1003.8290912989579</v>
      </c>
      <c r="F105" s="98">
        <v>1</v>
      </c>
      <c r="G105" s="98">
        <v>13</v>
      </c>
      <c r="H105" s="98">
        <v>9.1</v>
      </c>
      <c r="I105" s="98">
        <v>6</v>
      </c>
      <c r="J105" s="98">
        <v>3</v>
      </c>
      <c r="K105" s="98">
        <v>0</v>
      </c>
      <c r="L105" s="98">
        <v>0</v>
      </c>
      <c r="M105" s="98">
        <v>12</v>
      </c>
      <c r="N105" s="98">
        <v>10.199999999999999</v>
      </c>
      <c r="O105" s="45">
        <v>78.463722725854623</v>
      </c>
      <c r="P105" s="48">
        <v>8.3724918442819209</v>
      </c>
      <c r="Q105" s="98">
        <v>13.3</v>
      </c>
      <c r="R105" s="98">
        <v>12</v>
      </c>
      <c r="S105" s="98">
        <v>10.5</v>
      </c>
      <c r="T105" s="98">
        <v>14.9</v>
      </c>
      <c r="U105" s="98">
        <v>8.1</v>
      </c>
      <c r="V105" s="98">
        <v>11.5</v>
      </c>
      <c r="W105" s="98">
        <v>4.9000000000000004</v>
      </c>
      <c r="X105" s="98">
        <v>7.3</v>
      </c>
      <c r="Y105" s="98">
        <v>1</v>
      </c>
      <c r="Z105" s="98">
        <v>4.5</v>
      </c>
    </row>
    <row r="106" spans="1:26">
      <c r="A106" s="44">
        <v>45761</v>
      </c>
      <c r="B106" s="98">
        <v>29.57</v>
      </c>
      <c r="C106" s="48">
        <v>1001.3549316000001</v>
      </c>
      <c r="D106" s="98">
        <v>77.8</v>
      </c>
      <c r="E106" s="48">
        <v>1005.5029983089742</v>
      </c>
      <c r="F106" s="98">
        <v>6</v>
      </c>
      <c r="G106" s="98">
        <v>15</v>
      </c>
      <c r="H106" s="98">
        <v>10.5</v>
      </c>
      <c r="I106" s="98">
        <v>8</v>
      </c>
      <c r="J106" s="98">
        <v>3</v>
      </c>
      <c r="K106" s="98">
        <v>0</v>
      </c>
      <c r="L106" s="98">
        <v>0</v>
      </c>
      <c r="M106" s="98">
        <v>11.3</v>
      </c>
      <c r="N106" s="98">
        <v>8.8000000000000007</v>
      </c>
      <c r="O106" s="45">
        <v>69.646805853205905</v>
      </c>
      <c r="P106" s="48">
        <v>5.9562414170639375</v>
      </c>
      <c r="Q106" s="98">
        <v>10.9</v>
      </c>
      <c r="R106" s="98">
        <v>12.1</v>
      </c>
      <c r="S106" s="98">
        <v>10.4</v>
      </c>
      <c r="T106" s="98">
        <v>13.8</v>
      </c>
      <c r="U106" s="98">
        <v>4.4000000000000004</v>
      </c>
      <c r="V106" s="98">
        <v>9.1000000000000014</v>
      </c>
      <c r="W106" s="98">
        <v>-0.2</v>
      </c>
      <c r="X106" s="98">
        <v>3.8</v>
      </c>
      <c r="Y106" s="98" t="s">
        <v>60</v>
      </c>
      <c r="Z106" s="98">
        <v>5.75</v>
      </c>
    </row>
    <row r="107" spans="1:26">
      <c r="A107" s="44">
        <v>45762</v>
      </c>
      <c r="B107" s="98">
        <v>29.3</v>
      </c>
      <c r="C107" s="48">
        <v>992.2116840000001</v>
      </c>
      <c r="D107" s="98">
        <v>77.3</v>
      </c>
      <c r="E107" s="48">
        <v>996.35575698123898</v>
      </c>
      <c r="F107" s="98">
        <v>8</v>
      </c>
      <c r="G107" s="98">
        <v>2</v>
      </c>
      <c r="H107" s="98">
        <v>1.4</v>
      </c>
      <c r="I107" s="98">
        <v>6</v>
      </c>
      <c r="J107" s="98">
        <v>2</v>
      </c>
      <c r="K107" s="98">
        <v>1</v>
      </c>
      <c r="L107" s="98">
        <v>0</v>
      </c>
      <c r="M107" s="98">
        <v>10.4</v>
      </c>
      <c r="N107" s="98">
        <v>9.6</v>
      </c>
      <c r="O107" s="45">
        <v>89.706907860237536</v>
      </c>
      <c r="P107" s="48">
        <v>8.7829090487491115</v>
      </c>
      <c r="Q107" s="98">
        <v>11.8</v>
      </c>
      <c r="R107" s="98">
        <v>11.4</v>
      </c>
      <c r="S107" s="98">
        <v>10.5</v>
      </c>
      <c r="T107" s="98">
        <v>14.4</v>
      </c>
      <c r="U107" s="98">
        <v>7.9</v>
      </c>
      <c r="V107" s="98">
        <v>11.15</v>
      </c>
      <c r="W107" s="98">
        <v>7.1</v>
      </c>
      <c r="X107" s="98">
        <v>8.4</v>
      </c>
      <c r="Y107" s="98">
        <v>0.3</v>
      </c>
      <c r="Z107" s="98">
        <v>0.5</v>
      </c>
    </row>
    <row r="108" spans="1:26">
      <c r="A108" s="44">
        <v>45763</v>
      </c>
      <c r="B108" s="98">
        <v>29.523</v>
      </c>
      <c r="C108" s="48">
        <v>999.76332924000008</v>
      </c>
      <c r="D108" s="98">
        <v>80.2</v>
      </c>
      <c r="E108" s="48">
        <v>1003.6997028278787</v>
      </c>
      <c r="F108" s="98">
        <v>2</v>
      </c>
      <c r="G108" s="98">
        <v>20</v>
      </c>
      <c r="H108" s="98">
        <v>14</v>
      </c>
      <c r="I108" s="98">
        <v>8</v>
      </c>
      <c r="J108" s="98">
        <v>3</v>
      </c>
      <c r="K108" s="98">
        <v>1</v>
      </c>
      <c r="L108" s="98">
        <v>0</v>
      </c>
      <c r="M108" s="98">
        <v>10.6</v>
      </c>
      <c r="N108" s="98">
        <v>6.8</v>
      </c>
      <c r="O108" s="45">
        <v>53.532049275037672</v>
      </c>
      <c r="P108" s="48">
        <v>1.5564563869114019</v>
      </c>
      <c r="Q108" s="98">
        <v>11.2</v>
      </c>
      <c r="R108" s="98">
        <v>11.5</v>
      </c>
      <c r="S108" s="98">
        <v>10.6</v>
      </c>
      <c r="T108" s="98">
        <v>15.2</v>
      </c>
      <c r="U108" s="98">
        <v>6</v>
      </c>
      <c r="V108" s="98">
        <v>10.6</v>
      </c>
      <c r="W108" s="98">
        <v>4.5</v>
      </c>
      <c r="X108" s="98">
        <v>5.4</v>
      </c>
      <c r="Y108" s="98">
        <v>0.1</v>
      </c>
      <c r="Z108" s="98">
        <v>11.5</v>
      </c>
    </row>
    <row r="109" spans="1:26">
      <c r="A109" s="44">
        <v>45764</v>
      </c>
      <c r="B109" s="98">
        <v>29.76</v>
      </c>
      <c r="C109" s="48">
        <v>1007.7890688000001</v>
      </c>
      <c r="D109" s="98">
        <v>78.2</v>
      </c>
      <c r="E109" s="48">
        <v>1011.9541358866024</v>
      </c>
      <c r="F109" s="98">
        <v>0</v>
      </c>
      <c r="G109" s="98">
        <v>6</v>
      </c>
      <c r="H109" s="98">
        <v>4.1999999999999993</v>
      </c>
      <c r="I109" s="98">
        <v>8</v>
      </c>
      <c r="J109" s="98">
        <v>2</v>
      </c>
      <c r="K109" s="98">
        <v>0</v>
      </c>
      <c r="L109" s="98">
        <v>0</v>
      </c>
      <c r="M109" s="98">
        <v>11.3</v>
      </c>
      <c r="N109" s="98">
        <v>8.9</v>
      </c>
      <c r="O109" s="45">
        <v>70.818128834640987</v>
      </c>
      <c r="P109" s="48">
        <v>6.1976886245643783</v>
      </c>
      <c r="Q109" s="98">
        <v>12</v>
      </c>
      <c r="R109" s="98">
        <v>11</v>
      </c>
      <c r="S109" s="98">
        <v>10.7</v>
      </c>
      <c r="T109" s="98">
        <v>15.5</v>
      </c>
      <c r="U109" s="98">
        <v>2</v>
      </c>
      <c r="V109" s="98">
        <v>8.75</v>
      </c>
      <c r="W109" s="98">
        <v>-2.8</v>
      </c>
      <c r="X109" s="98">
        <v>0.4</v>
      </c>
      <c r="Y109" s="98">
        <v>0</v>
      </c>
      <c r="Z109" s="98">
        <v>7.8</v>
      </c>
    </row>
    <row r="110" spans="1:26">
      <c r="A110" s="44">
        <v>45765</v>
      </c>
      <c r="B110" s="98">
        <v>29.646000000000001</v>
      </c>
      <c r="C110" s="48">
        <v>1003.92858648</v>
      </c>
      <c r="D110" s="98">
        <v>77.2</v>
      </c>
      <c r="E110" s="48">
        <v>1008.1291487668692</v>
      </c>
      <c r="F110" s="98">
        <v>8</v>
      </c>
      <c r="G110" s="98">
        <v>25</v>
      </c>
      <c r="H110" s="98">
        <v>17.5</v>
      </c>
      <c r="I110" s="98">
        <v>8</v>
      </c>
      <c r="J110" s="98">
        <v>2</v>
      </c>
      <c r="K110" s="98">
        <v>0</v>
      </c>
      <c r="L110" s="98">
        <v>0</v>
      </c>
      <c r="M110" s="98">
        <v>12.1</v>
      </c>
      <c r="N110" s="98">
        <v>9.8000000000000007</v>
      </c>
      <c r="O110" s="45">
        <v>72.783577669584744</v>
      </c>
      <c r="P110" s="48">
        <v>7.3656946735120927</v>
      </c>
      <c r="Q110" s="98">
        <v>12.3</v>
      </c>
      <c r="R110" s="98">
        <v>11.1</v>
      </c>
      <c r="S110" s="98">
        <v>10.6</v>
      </c>
      <c r="T110" s="98">
        <v>15.1</v>
      </c>
      <c r="U110" s="98">
        <v>5.5</v>
      </c>
      <c r="V110" s="98">
        <v>10.3</v>
      </c>
      <c r="W110" s="98">
        <v>0.8</v>
      </c>
      <c r="X110" s="98">
        <v>4</v>
      </c>
      <c r="Y110" s="98">
        <v>0.4</v>
      </c>
      <c r="Z110" s="98">
        <v>0</v>
      </c>
    </row>
    <row r="111" spans="1:26">
      <c r="A111" s="44">
        <v>45766</v>
      </c>
      <c r="B111" s="98">
        <v>29.648</v>
      </c>
      <c r="C111" s="48">
        <v>1003.9963142400001</v>
      </c>
      <c r="D111" s="98">
        <v>77</v>
      </c>
      <c r="E111" s="48">
        <v>1008.2097822745152</v>
      </c>
      <c r="F111" s="98">
        <v>7</v>
      </c>
      <c r="G111" s="98">
        <v>14</v>
      </c>
      <c r="H111" s="98">
        <v>9.7999999999999989</v>
      </c>
      <c r="I111" s="98">
        <v>7</v>
      </c>
      <c r="J111" s="98">
        <v>2</v>
      </c>
      <c r="K111" s="98">
        <v>1</v>
      </c>
      <c r="L111" s="98">
        <v>0</v>
      </c>
      <c r="M111" s="98">
        <v>12.3</v>
      </c>
      <c r="N111" s="98">
        <v>9.3000000000000007</v>
      </c>
      <c r="O111" s="45">
        <v>65.11598079092515</v>
      </c>
      <c r="P111" s="48">
        <v>5.9381220372570569</v>
      </c>
      <c r="Q111" s="98">
        <v>11.9</v>
      </c>
      <c r="R111" s="98">
        <v>11.4</v>
      </c>
      <c r="S111" s="98">
        <v>10.8</v>
      </c>
      <c r="T111" s="98">
        <v>17</v>
      </c>
      <c r="U111" s="98">
        <v>9.4</v>
      </c>
      <c r="V111" s="98">
        <v>13.2</v>
      </c>
      <c r="W111" s="98">
        <v>8.6</v>
      </c>
      <c r="X111" s="98">
        <v>9.6</v>
      </c>
      <c r="Y111" s="98" t="s">
        <v>21</v>
      </c>
      <c r="Z111" s="98">
        <v>7</v>
      </c>
    </row>
    <row r="112" spans="1:26">
      <c r="A112" s="44">
        <v>45767</v>
      </c>
      <c r="B112" s="98">
        <v>29.643000000000001</v>
      </c>
      <c r="C112" s="48">
        <v>1003.8269948400001</v>
      </c>
      <c r="D112" s="98">
        <v>76</v>
      </c>
      <c r="E112" s="48">
        <v>1008.2164878663775</v>
      </c>
      <c r="F112" s="98">
        <v>7</v>
      </c>
      <c r="G112" s="98">
        <v>9</v>
      </c>
      <c r="H112" s="98">
        <v>6.3</v>
      </c>
      <c r="I112" s="98">
        <v>8</v>
      </c>
      <c r="J112" s="98">
        <v>3</v>
      </c>
      <c r="K112" s="98">
        <v>0</v>
      </c>
      <c r="L112" s="98">
        <v>0</v>
      </c>
      <c r="M112" s="98">
        <v>9.4</v>
      </c>
      <c r="N112" s="98">
        <v>7</v>
      </c>
      <c r="O112" s="45">
        <v>68.670396822149655</v>
      </c>
      <c r="P112" s="48">
        <v>3.9337548151653716</v>
      </c>
      <c r="Q112" s="98">
        <v>12.1</v>
      </c>
      <c r="R112" s="98">
        <v>11.8</v>
      </c>
      <c r="S112" s="98">
        <v>10.8</v>
      </c>
      <c r="T112" s="98">
        <v>15.2</v>
      </c>
      <c r="U112" s="98">
        <v>5.5</v>
      </c>
      <c r="V112" s="98">
        <v>10.35</v>
      </c>
      <c r="W112" s="98">
        <v>2.4</v>
      </c>
      <c r="X112" s="98">
        <v>1.3</v>
      </c>
      <c r="Y112" s="98">
        <v>0.3</v>
      </c>
      <c r="Z112" s="98">
        <v>5</v>
      </c>
    </row>
    <row r="113" spans="1:26">
      <c r="A113" s="44">
        <v>45768</v>
      </c>
      <c r="B113" s="98">
        <v>29.643999999999998</v>
      </c>
      <c r="C113" s="48">
        <v>1003.86085872</v>
      </c>
      <c r="D113" s="98">
        <v>76.2</v>
      </c>
      <c r="E113" s="48">
        <v>1008.1966467420839</v>
      </c>
      <c r="F113" s="98">
        <v>0</v>
      </c>
      <c r="G113" s="98">
        <v>7</v>
      </c>
      <c r="H113" s="98">
        <v>4.8999999999999995</v>
      </c>
      <c r="I113" s="98">
        <v>4</v>
      </c>
      <c r="J113" s="98">
        <v>10</v>
      </c>
      <c r="K113" s="98">
        <v>1</v>
      </c>
      <c r="L113" s="98">
        <v>0</v>
      </c>
      <c r="M113" s="98">
        <v>10.6</v>
      </c>
      <c r="N113" s="98">
        <v>10.3</v>
      </c>
      <c r="O113" s="45">
        <v>96.139486150402803</v>
      </c>
      <c r="P113" s="48">
        <v>10.010571145248973</v>
      </c>
      <c r="Q113" s="98">
        <v>13</v>
      </c>
      <c r="R113" s="98">
        <v>12.2</v>
      </c>
      <c r="S113" s="98">
        <v>10.8</v>
      </c>
      <c r="T113" s="98">
        <v>16</v>
      </c>
      <c r="U113" s="98">
        <v>8.9</v>
      </c>
      <c r="V113" s="98">
        <v>12.45</v>
      </c>
      <c r="W113" s="98">
        <v>8.5</v>
      </c>
      <c r="X113" s="98">
        <v>9.1999999999999993</v>
      </c>
      <c r="Y113" s="98">
        <v>0.4</v>
      </c>
      <c r="Z113" s="98">
        <v>3.5</v>
      </c>
    </row>
    <row r="114" spans="1:26">
      <c r="A114" s="44">
        <v>45769</v>
      </c>
      <c r="B114" s="98">
        <v>29.9</v>
      </c>
      <c r="C114" s="48">
        <v>1012.5300120000001</v>
      </c>
      <c r="D114" s="98">
        <v>76.2</v>
      </c>
      <c r="E114" s="48">
        <v>1016.8992016358746</v>
      </c>
      <c r="F114" s="98">
        <v>5</v>
      </c>
      <c r="G114" s="98">
        <v>9</v>
      </c>
      <c r="H114" s="98">
        <v>6.3</v>
      </c>
      <c r="I114" s="98">
        <v>8</v>
      </c>
      <c r="J114" s="98">
        <v>2</v>
      </c>
      <c r="K114" s="98">
        <v>0</v>
      </c>
      <c r="L114" s="98">
        <v>0</v>
      </c>
      <c r="M114" s="98">
        <v>11.9</v>
      </c>
      <c r="N114" s="98">
        <v>9.8000000000000007</v>
      </c>
      <c r="O114" s="45">
        <v>74.898521933348363</v>
      </c>
      <c r="P114" s="48">
        <v>7.5920532281199389</v>
      </c>
      <c r="Q114" s="98">
        <v>11.8</v>
      </c>
      <c r="R114" s="98">
        <v>11.8</v>
      </c>
      <c r="S114" s="98">
        <v>11</v>
      </c>
      <c r="T114" s="98">
        <v>14.9</v>
      </c>
      <c r="U114" s="98">
        <v>5.8</v>
      </c>
      <c r="V114" s="98">
        <v>10.35</v>
      </c>
      <c r="W114" s="98">
        <v>2.7</v>
      </c>
      <c r="X114" s="98">
        <v>4</v>
      </c>
      <c r="Y114" s="98">
        <v>16.3</v>
      </c>
      <c r="Z114" s="98">
        <v>7</v>
      </c>
    </row>
    <row r="115" spans="1:26">
      <c r="A115" s="44">
        <v>45770</v>
      </c>
      <c r="B115" s="98">
        <v>29.683</v>
      </c>
      <c r="C115" s="48">
        <v>1005.18155004</v>
      </c>
      <c r="D115" s="98">
        <v>77.2</v>
      </c>
      <c r="E115" s="48">
        <v>1009.4967333303057</v>
      </c>
      <c r="F115" s="98">
        <v>8</v>
      </c>
      <c r="G115" s="98">
        <v>14</v>
      </c>
      <c r="H115" s="98">
        <v>9.7999999999999989</v>
      </c>
      <c r="I115" s="98">
        <v>6</v>
      </c>
      <c r="J115" s="98">
        <v>2</v>
      </c>
      <c r="K115" s="98">
        <v>2</v>
      </c>
      <c r="L115" s="98">
        <v>0</v>
      </c>
      <c r="M115" s="98">
        <v>8.6</v>
      </c>
      <c r="N115" s="98">
        <v>8.4</v>
      </c>
      <c r="O115" s="45">
        <v>97.221376577247469</v>
      </c>
      <c r="P115" s="48">
        <v>8.1844453498360448</v>
      </c>
      <c r="Q115" s="98">
        <v>10.1</v>
      </c>
      <c r="R115" s="98">
        <v>12.2</v>
      </c>
      <c r="S115" s="98">
        <v>11.1</v>
      </c>
      <c r="T115" s="98">
        <v>14.9</v>
      </c>
      <c r="U115" s="98">
        <v>7</v>
      </c>
      <c r="V115" s="98">
        <v>10.95</v>
      </c>
      <c r="W115" s="98">
        <v>5.5</v>
      </c>
      <c r="X115" s="98">
        <v>8</v>
      </c>
      <c r="Y115" s="98">
        <v>0.1</v>
      </c>
      <c r="Z115" s="98">
        <v>4.7</v>
      </c>
    </row>
    <row r="116" spans="1:26">
      <c r="A116" s="44">
        <v>45771</v>
      </c>
      <c r="B116" s="98">
        <v>30.077999999999999</v>
      </c>
      <c r="C116" s="48">
        <v>1018.55778264</v>
      </c>
      <c r="D116" s="98">
        <v>73.8</v>
      </c>
      <c r="E116" s="48">
        <v>1023.250373384696</v>
      </c>
      <c r="F116" s="98">
        <v>8</v>
      </c>
      <c r="G116" s="98">
        <v>9</v>
      </c>
      <c r="H116" s="98">
        <v>6.3</v>
      </c>
      <c r="I116" s="98">
        <v>7</v>
      </c>
      <c r="J116" s="98">
        <v>2</v>
      </c>
      <c r="K116" s="98">
        <v>1</v>
      </c>
      <c r="L116" s="98">
        <v>0</v>
      </c>
      <c r="M116" s="98">
        <v>10.1</v>
      </c>
      <c r="N116" s="98">
        <v>8.8000000000000007</v>
      </c>
      <c r="O116" s="45">
        <v>83.210932846591817</v>
      </c>
      <c r="P116" s="48">
        <v>7.3822533939990542</v>
      </c>
      <c r="Q116" s="98">
        <v>11.9</v>
      </c>
      <c r="R116" s="98">
        <v>12.4</v>
      </c>
      <c r="S116" s="98">
        <v>11.1</v>
      </c>
      <c r="T116" s="98">
        <v>14.9</v>
      </c>
      <c r="U116" s="98">
        <v>8</v>
      </c>
      <c r="V116" s="98">
        <v>11.45</v>
      </c>
      <c r="W116" s="98">
        <v>7.8</v>
      </c>
      <c r="X116" s="98">
        <v>8</v>
      </c>
      <c r="Y116" s="98" t="s">
        <v>21</v>
      </c>
      <c r="Z116" s="98">
        <v>6.8</v>
      </c>
    </row>
    <row r="117" spans="1:26">
      <c r="A117" s="44">
        <v>45772</v>
      </c>
      <c r="B117" s="98">
        <v>30.1</v>
      </c>
      <c r="C117" s="48">
        <v>1019.3027880000001</v>
      </c>
      <c r="D117" s="98">
        <v>75.400000000000006</v>
      </c>
      <c r="E117" s="48">
        <v>1023.8524815469896</v>
      </c>
      <c r="F117" s="98">
        <v>8</v>
      </c>
      <c r="G117" s="98">
        <v>0</v>
      </c>
      <c r="H117" s="98">
        <v>0</v>
      </c>
      <c r="I117" s="98">
        <v>8</v>
      </c>
      <c r="J117" s="98">
        <v>2</v>
      </c>
      <c r="K117" s="98">
        <v>1</v>
      </c>
      <c r="L117" s="98">
        <v>0</v>
      </c>
      <c r="M117" s="98">
        <v>10.199999999999999</v>
      </c>
      <c r="N117" s="98">
        <v>8.6</v>
      </c>
      <c r="O117" s="45">
        <v>79.503464122175544</v>
      </c>
      <c r="P117" s="48">
        <v>6.8146231924463736</v>
      </c>
      <c r="Q117" s="98">
        <v>10.6</v>
      </c>
      <c r="R117" s="98">
        <v>12.4</v>
      </c>
      <c r="S117" s="98">
        <v>11.2</v>
      </c>
      <c r="T117" s="98">
        <v>16</v>
      </c>
      <c r="U117" s="98">
        <v>3</v>
      </c>
      <c r="V117" s="98">
        <v>9.5</v>
      </c>
      <c r="W117" s="98">
        <v>-1.4</v>
      </c>
      <c r="X117" s="98">
        <v>2.6</v>
      </c>
      <c r="Y117" s="98">
        <v>0</v>
      </c>
      <c r="Z117" s="98">
        <v>2.9</v>
      </c>
    </row>
    <row r="118" spans="1:26">
      <c r="A118" s="44">
        <v>45773</v>
      </c>
      <c r="B118" s="98">
        <v>30.097999999999999</v>
      </c>
      <c r="C118" s="48">
        <v>1019.2350602400001</v>
      </c>
      <c r="D118" s="98">
        <v>77.599999999999994</v>
      </c>
      <c r="E118" s="48">
        <v>1023.5651944374979</v>
      </c>
      <c r="F118" s="98">
        <v>8</v>
      </c>
      <c r="G118" s="98">
        <v>0</v>
      </c>
      <c r="H118" s="98">
        <v>0</v>
      </c>
      <c r="I118" s="98">
        <v>7</v>
      </c>
      <c r="J118" s="98">
        <v>1</v>
      </c>
      <c r="K118" s="98">
        <v>1</v>
      </c>
      <c r="L118" s="98">
        <v>0</v>
      </c>
      <c r="M118" s="98">
        <v>10.8</v>
      </c>
      <c r="N118" s="98">
        <v>9.1999999999999993</v>
      </c>
      <c r="O118" s="45">
        <v>79.952870796797058</v>
      </c>
      <c r="P118" s="48">
        <v>7.4811947920760167</v>
      </c>
      <c r="Q118" s="98">
        <v>11.3</v>
      </c>
      <c r="R118" s="98">
        <v>12.6</v>
      </c>
      <c r="S118" s="98">
        <v>11.3</v>
      </c>
      <c r="T118" s="98">
        <v>16.3</v>
      </c>
      <c r="U118" s="98">
        <v>7.2</v>
      </c>
      <c r="V118" s="98">
        <v>11.75</v>
      </c>
      <c r="W118" s="98">
        <v>5.2</v>
      </c>
      <c r="X118" s="98">
        <v>6</v>
      </c>
      <c r="Y118" s="98" t="s">
        <v>60</v>
      </c>
      <c r="Z118" s="98">
        <v>2.2999999999999998</v>
      </c>
    </row>
    <row r="119" spans="1:26">
      <c r="A119" s="44">
        <v>45774</v>
      </c>
      <c r="B119" s="98">
        <v>30.193999999999999</v>
      </c>
      <c r="C119" s="48">
        <v>1022.48599272</v>
      </c>
      <c r="D119" s="98">
        <v>79.2</v>
      </c>
      <c r="E119" s="48">
        <v>1026.5707879520246</v>
      </c>
      <c r="F119" s="98">
        <v>1</v>
      </c>
      <c r="G119" s="98">
        <v>0</v>
      </c>
      <c r="H119" s="98">
        <v>0</v>
      </c>
      <c r="I119" s="98">
        <v>8</v>
      </c>
      <c r="J119" s="98">
        <v>2</v>
      </c>
      <c r="K119" s="98">
        <v>0</v>
      </c>
      <c r="L119" s="98">
        <v>0</v>
      </c>
      <c r="M119" s="98">
        <v>15</v>
      </c>
      <c r="N119" s="98">
        <v>12</v>
      </c>
      <c r="O119" s="45">
        <v>68.163471889758654</v>
      </c>
      <c r="P119" s="48">
        <v>9.1817293748957987</v>
      </c>
      <c r="Q119" s="98">
        <v>13</v>
      </c>
      <c r="R119" s="98">
        <v>13</v>
      </c>
      <c r="S119" s="98">
        <v>11.4</v>
      </c>
      <c r="T119" s="98">
        <v>20.7</v>
      </c>
      <c r="U119" s="98">
        <v>7.4</v>
      </c>
      <c r="V119" s="98">
        <v>14.05</v>
      </c>
      <c r="W119" s="98">
        <v>5.8</v>
      </c>
      <c r="X119" s="98">
        <v>5.4</v>
      </c>
      <c r="Y119" s="98">
        <v>0</v>
      </c>
      <c r="Z119" s="98">
        <v>13.2</v>
      </c>
    </row>
    <row r="120" spans="1:26">
      <c r="A120" s="44">
        <v>45775</v>
      </c>
      <c r="B120" s="98">
        <v>30.202000000000002</v>
      </c>
      <c r="C120" s="48">
        <v>1022.7569037600001</v>
      </c>
      <c r="D120" s="98">
        <v>78.599999999999994</v>
      </c>
      <c r="E120" s="48">
        <v>1026.8448935361141</v>
      </c>
      <c r="F120" s="98">
        <v>0</v>
      </c>
      <c r="G120" s="98">
        <v>0</v>
      </c>
      <c r="H120" s="98">
        <v>0</v>
      </c>
      <c r="I120" s="98">
        <v>8</v>
      </c>
      <c r="J120" s="98">
        <v>2</v>
      </c>
      <c r="K120" s="98">
        <v>0</v>
      </c>
      <c r="L120" s="98">
        <v>0</v>
      </c>
      <c r="M120" s="98">
        <v>16.8</v>
      </c>
      <c r="N120" s="98">
        <v>12</v>
      </c>
      <c r="O120" s="45">
        <v>53.220864191578357</v>
      </c>
      <c r="P120" s="48">
        <v>7.232771677854414</v>
      </c>
      <c r="Q120" s="98">
        <v>16</v>
      </c>
      <c r="R120" s="98">
        <v>13.5</v>
      </c>
      <c r="S120" s="98">
        <v>11.5</v>
      </c>
      <c r="T120" s="98">
        <v>22.5</v>
      </c>
      <c r="U120" s="98">
        <v>7.7</v>
      </c>
      <c r="V120" s="98">
        <v>15.1</v>
      </c>
      <c r="W120" s="98">
        <v>5.5</v>
      </c>
      <c r="X120" s="98">
        <v>6.4</v>
      </c>
      <c r="Y120" s="98">
        <v>0</v>
      </c>
      <c r="Z120" s="98">
        <v>12</v>
      </c>
    </row>
    <row r="121" spans="1:26">
      <c r="A121" s="44">
        <v>45776</v>
      </c>
      <c r="B121" s="98">
        <v>30.21</v>
      </c>
      <c r="C121" s="48">
        <v>1023.0278148000001</v>
      </c>
      <c r="D121" s="98">
        <v>78.900000000000006</v>
      </c>
      <c r="E121" s="48">
        <v>1027.0637748126462</v>
      </c>
      <c r="F121" s="98">
        <v>2</v>
      </c>
      <c r="G121" s="98">
        <v>0</v>
      </c>
      <c r="H121" s="98">
        <v>0</v>
      </c>
      <c r="I121" s="98">
        <v>8</v>
      </c>
      <c r="J121" s="98">
        <v>2</v>
      </c>
      <c r="K121" s="98">
        <v>0</v>
      </c>
      <c r="L121" s="98">
        <v>0</v>
      </c>
      <c r="M121" s="98">
        <v>17.7</v>
      </c>
      <c r="N121" s="98">
        <v>12.6</v>
      </c>
      <c r="O121" s="45">
        <v>51.875245985111405</v>
      </c>
      <c r="P121" s="48">
        <v>7.6916142731977653</v>
      </c>
      <c r="Q121" s="98">
        <v>15.4</v>
      </c>
      <c r="R121" s="98">
        <v>14.4</v>
      </c>
      <c r="S121" s="98">
        <v>11.7</v>
      </c>
      <c r="T121" s="98">
        <v>23.1</v>
      </c>
      <c r="U121" s="98">
        <v>7.1</v>
      </c>
      <c r="V121" s="98">
        <v>15.100000000000001</v>
      </c>
      <c r="W121" s="98">
        <v>2.8</v>
      </c>
      <c r="X121" s="98">
        <v>5.4</v>
      </c>
      <c r="Y121" s="98">
        <v>0</v>
      </c>
      <c r="Z121" s="98">
        <v>13</v>
      </c>
    </row>
    <row r="122" spans="1:26">
      <c r="A122" s="44">
        <v>45777</v>
      </c>
      <c r="B122" s="98">
        <v>30.11</v>
      </c>
      <c r="C122" s="48">
        <v>1019.6414268000001</v>
      </c>
      <c r="D122" s="98">
        <v>77</v>
      </c>
      <c r="E122" s="48">
        <v>1023.814394157965</v>
      </c>
      <c r="F122" s="98">
        <v>0</v>
      </c>
      <c r="G122" s="98">
        <v>0</v>
      </c>
      <c r="H122" s="98">
        <v>0</v>
      </c>
      <c r="I122" s="98">
        <v>7</v>
      </c>
      <c r="J122" s="98">
        <v>2</v>
      </c>
      <c r="K122" s="98">
        <v>0</v>
      </c>
      <c r="L122" s="98">
        <v>0</v>
      </c>
      <c r="M122" s="98">
        <v>18</v>
      </c>
      <c r="N122" s="98">
        <v>14.5</v>
      </c>
      <c r="O122" s="45">
        <v>66.419541061095629</v>
      </c>
      <c r="P122" s="48">
        <v>11.654688599809472</v>
      </c>
      <c r="Q122" s="98">
        <v>16</v>
      </c>
      <c r="R122" s="98">
        <v>14.8</v>
      </c>
      <c r="S122" s="98">
        <v>11.9</v>
      </c>
      <c r="T122" s="98">
        <v>25.1</v>
      </c>
      <c r="U122" s="98">
        <v>6.7</v>
      </c>
      <c r="V122" s="98">
        <v>15.9</v>
      </c>
      <c r="W122" s="98">
        <v>4.5</v>
      </c>
      <c r="X122" s="98">
        <v>5.5</v>
      </c>
      <c r="Y122" s="98" t="s">
        <v>60</v>
      </c>
      <c r="Z122" s="98">
        <v>13.2</v>
      </c>
    </row>
    <row r="123" spans="1:26">
      <c r="A123" s="44">
        <v>45778</v>
      </c>
      <c r="B123" s="99">
        <v>29.956</v>
      </c>
      <c r="C123" s="48">
        <v>1014.4263892800001</v>
      </c>
      <c r="D123" s="48">
        <v>79.8</v>
      </c>
      <c r="E123" s="48">
        <v>1018.2099298702639</v>
      </c>
      <c r="F123" s="45">
        <v>1</v>
      </c>
      <c r="G123" s="45">
        <v>0</v>
      </c>
      <c r="H123" s="98">
        <v>0</v>
      </c>
      <c r="I123" s="98">
        <v>8</v>
      </c>
      <c r="J123" s="46">
        <v>2</v>
      </c>
      <c r="K123" s="98">
        <v>0</v>
      </c>
      <c r="L123" s="98">
        <v>0</v>
      </c>
      <c r="M123" s="48">
        <v>21.1</v>
      </c>
      <c r="N123" s="48">
        <v>15.4</v>
      </c>
      <c r="O123" s="45">
        <v>51.674965708395057</v>
      </c>
      <c r="P123" s="48">
        <v>10.776340878134231</v>
      </c>
      <c r="Q123" s="49">
        <v>17.5</v>
      </c>
      <c r="R123" s="48">
        <v>15.4</v>
      </c>
      <c r="S123" s="48">
        <v>12.2</v>
      </c>
      <c r="T123" s="48">
        <v>27.5</v>
      </c>
      <c r="U123" s="48">
        <v>8.6999999999999993</v>
      </c>
      <c r="V123" s="48">
        <v>18.100000000000001</v>
      </c>
      <c r="W123" s="48">
        <v>5</v>
      </c>
      <c r="X123" s="48">
        <v>7.6</v>
      </c>
      <c r="Y123" s="97">
        <v>0</v>
      </c>
      <c r="Z123" s="100">
        <v>10.4</v>
      </c>
    </row>
    <row r="124" spans="1:26">
      <c r="A124" s="44">
        <v>45779</v>
      </c>
      <c r="B124" s="99">
        <v>29.916</v>
      </c>
      <c r="C124" s="48">
        <v>1013.07183408</v>
      </c>
      <c r="D124" s="48">
        <v>79</v>
      </c>
      <c r="E124" s="48">
        <v>1017.0413521300762</v>
      </c>
      <c r="F124" s="45">
        <v>2</v>
      </c>
      <c r="G124" s="45">
        <v>7</v>
      </c>
      <c r="H124" s="98">
        <v>4.8999999999999995</v>
      </c>
      <c r="I124" s="98">
        <v>8</v>
      </c>
      <c r="J124" s="46">
        <v>2</v>
      </c>
      <c r="K124" s="98">
        <v>0</v>
      </c>
      <c r="L124" s="98">
        <v>0</v>
      </c>
      <c r="M124" s="48">
        <v>16.899999999999999</v>
      </c>
      <c r="N124" s="48">
        <v>13.9</v>
      </c>
      <c r="O124" s="45">
        <v>70.009567123076806</v>
      </c>
      <c r="P124" s="48">
        <v>11.399767234518766</v>
      </c>
      <c r="Q124" s="49">
        <v>19.100000000000001</v>
      </c>
      <c r="R124" s="48">
        <v>16.2</v>
      </c>
      <c r="S124" s="48">
        <v>12.4</v>
      </c>
      <c r="T124" s="48">
        <v>22.1</v>
      </c>
      <c r="U124" s="48">
        <v>12.8</v>
      </c>
      <c r="V124" s="48">
        <v>17.450000000000003</v>
      </c>
      <c r="W124" s="48">
        <v>10</v>
      </c>
      <c r="X124" s="48">
        <v>13.1</v>
      </c>
      <c r="Y124" s="97">
        <v>0</v>
      </c>
      <c r="Z124" s="100">
        <v>13</v>
      </c>
    </row>
    <row r="125" spans="1:26">
      <c r="A125" s="44">
        <v>45780</v>
      </c>
      <c r="B125" s="99">
        <v>29.814</v>
      </c>
      <c r="C125" s="48">
        <v>1009.6177183200001</v>
      </c>
      <c r="D125" s="48">
        <v>75.099999999999994</v>
      </c>
      <c r="E125" s="48">
        <v>1013.9652849524501</v>
      </c>
      <c r="F125" s="45">
        <v>1</v>
      </c>
      <c r="G125" s="45">
        <v>8</v>
      </c>
      <c r="H125" s="98">
        <v>5.6</v>
      </c>
      <c r="I125" s="98">
        <v>8</v>
      </c>
      <c r="J125" s="46">
        <v>3</v>
      </c>
      <c r="K125" s="98">
        <v>0</v>
      </c>
      <c r="L125" s="98">
        <v>0</v>
      </c>
      <c r="M125" s="48">
        <v>15.2</v>
      </c>
      <c r="N125" s="48">
        <v>11.4</v>
      </c>
      <c r="O125" s="45">
        <v>60.42863158486864</v>
      </c>
      <c r="P125" s="48">
        <v>7.5953758708026502</v>
      </c>
      <c r="Q125" s="49">
        <v>18.399999999999999</v>
      </c>
      <c r="R125" s="48">
        <v>16.5</v>
      </c>
      <c r="S125" s="48">
        <v>12.8</v>
      </c>
      <c r="T125" s="48">
        <v>18.100000000000001</v>
      </c>
      <c r="U125" s="48">
        <v>8.6999999999999993</v>
      </c>
      <c r="V125" s="48">
        <v>13.4</v>
      </c>
      <c r="W125" s="48">
        <v>6.1</v>
      </c>
      <c r="X125" s="48">
        <v>9.4</v>
      </c>
      <c r="Y125" s="97">
        <v>0</v>
      </c>
      <c r="Z125" s="100">
        <v>6.9</v>
      </c>
    </row>
    <row r="126" spans="1:26">
      <c r="A126" s="44">
        <v>45781</v>
      </c>
      <c r="B126" s="99">
        <v>29.914000000000001</v>
      </c>
      <c r="C126" s="48">
        <v>1013.0041063200001</v>
      </c>
      <c r="D126" s="48">
        <v>72.8</v>
      </c>
      <c r="E126" s="48">
        <v>1017.6876760554162</v>
      </c>
      <c r="F126" s="45">
        <v>5</v>
      </c>
      <c r="G126" s="45">
        <v>12</v>
      </c>
      <c r="H126" s="98">
        <v>8.3999999999999986</v>
      </c>
      <c r="I126" s="98">
        <v>8</v>
      </c>
      <c r="J126" s="46">
        <v>2</v>
      </c>
      <c r="K126" s="98">
        <v>0</v>
      </c>
      <c r="L126" s="98">
        <v>0</v>
      </c>
      <c r="M126" s="48">
        <v>11.9</v>
      </c>
      <c r="N126" s="48">
        <v>7.4</v>
      </c>
      <c r="O126" s="45">
        <v>48.066549925828802</v>
      </c>
      <c r="P126" s="48">
        <v>1.2566788176947474</v>
      </c>
      <c r="Q126" s="49">
        <v>15.4</v>
      </c>
      <c r="R126" s="48">
        <v>15.4</v>
      </c>
      <c r="S126" s="48">
        <v>12.9</v>
      </c>
      <c r="T126" s="48">
        <v>13.2</v>
      </c>
      <c r="U126" s="48">
        <v>4.7</v>
      </c>
      <c r="V126" s="48">
        <v>8.9499999999999993</v>
      </c>
      <c r="W126" s="48">
        <v>0.4</v>
      </c>
      <c r="X126" s="48">
        <v>4.4000000000000004</v>
      </c>
      <c r="Y126" s="97">
        <v>0</v>
      </c>
      <c r="Z126" s="100">
        <v>6.2</v>
      </c>
    </row>
    <row r="127" spans="1:26">
      <c r="A127" s="44">
        <v>45782</v>
      </c>
      <c r="B127" s="99">
        <v>30.032</v>
      </c>
      <c r="C127" s="48">
        <v>1017.00004416</v>
      </c>
      <c r="D127" s="48">
        <v>69</v>
      </c>
      <c r="E127" s="48">
        <v>1022.1330169099128</v>
      </c>
      <c r="F127" s="45">
        <v>7</v>
      </c>
      <c r="G127" s="45">
        <v>20</v>
      </c>
      <c r="H127" s="98">
        <v>14</v>
      </c>
      <c r="I127" s="98">
        <v>8</v>
      </c>
      <c r="J127" s="46">
        <v>2</v>
      </c>
      <c r="K127" s="98">
        <v>0</v>
      </c>
      <c r="L127" s="98">
        <v>0</v>
      </c>
      <c r="M127" s="48">
        <v>9.6</v>
      </c>
      <c r="N127" s="48">
        <v>7</v>
      </c>
      <c r="O127" s="45">
        <v>66.414118203882126</v>
      </c>
      <c r="P127" s="48">
        <v>3.6499981274423039</v>
      </c>
      <c r="Q127" s="49">
        <v>13.5</v>
      </c>
      <c r="R127" s="48">
        <v>14.5</v>
      </c>
      <c r="S127" s="48">
        <v>13.2</v>
      </c>
      <c r="T127" s="48">
        <v>13.5</v>
      </c>
      <c r="U127" s="48">
        <v>3.5</v>
      </c>
      <c r="V127" s="48">
        <v>8.5</v>
      </c>
      <c r="W127" s="48">
        <v>-0.4</v>
      </c>
      <c r="X127" s="48">
        <v>3</v>
      </c>
      <c r="Y127" s="97">
        <v>0</v>
      </c>
      <c r="Z127" s="100">
        <v>4.9000000000000004</v>
      </c>
    </row>
    <row r="128" spans="1:26">
      <c r="A128" s="44">
        <v>45783</v>
      </c>
      <c r="B128" s="99">
        <v>30.16</v>
      </c>
      <c r="C128" s="48">
        <v>1021.3346208</v>
      </c>
      <c r="D128" s="48">
        <v>77.900000000000006</v>
      </c>
      <c r="E128" s="48">
        <v>1025.7033188534542</v>
      </c>
      <c r="F128" s="45">
        <v>8</v>
      </c>
      <c r="G128" s="45">
        <v>8</v>
      </c>
      <c r="H128" s="98">
        <v>5.6</v>
      </c>
      <c r="I128" s="98">
        <v>8</v>
      </c>
      <c r="J128" s="46">
        <v>2</v>
      </c>
      <c r="K128" s="98">
        <v>0</v>
      </c>
      <c r="L128" s="98">
        <v>0</v>
      </c>
      <c r="M128" s="48">
        <v>9.1999999999999993</v>
      </c>
      <c r="N128" s="48">
        <v>5.9</v>
      </c>
      <c r="O128" s="45">
        <v>57.127729915827416</v>
      </c>
      <c r="P128" s="48">
        <v>1.1551227718248236</v>
      </c>
      <c r="Q128" s="49">
        <v>12.1</v>
      </c>
      <c r="R128" s="48">
        <v>13.5</v>
      </c>
      <c r="S128" s="48">
        <v>13.1</v>
      </c>
      <c r="T128" s="48">
        <v>15.2</v>
      </c>
      <c r="U128" s="48">
        <v>2.2000000000000002</v>
      </c>
      <c r="V128" s="48">
        <v>8.6999999999999993</v>
      </c>
      <c r="W128" s="48">
        <v>-3.1</v>
      </c>
      <c r="X128" s="48">
        <v>1.5</v>
      </c>
      <c r="Y128" s="97" t="s">
        <v>60</v>
      </c>
      <c r="Z128" s="100">
        <v>6.5</v>
      </c>
    </row>
    <row r="129" spans="1:26">
      <c r="A129" s="44">
        <v>45784</v>
      </c>
      <c r="B129" s="99">
        <v>30.111000000000001</v>
      </c>
      <c r="C129" s="48">
        <v>1019.6752906800001</v>
      </c>
      <c r="D129" s="48">
        <v>69.400000000000006</v>
      </c>
      <c r="E129" s="48">
        <v>1024.7126506149357</v>
      </c>
      <c r="F129" s="45">
        <v>6</v>
      </c>
      <c r="G129" s="45">
        <v>7</v>
      </c>
      <c r="H129" s="98">
        <v>4.8999999999999995</v>
      </c>
      <c r="I129" s="98">
        <v>8</v>
      </c>
      <c r="J129" s="46">
        <v>3</v>
      </c>
      <c r="K129" s="98">
        <v>0</v>
      </c>
      <c r="L129" s="98">
        <v>0</v>
      </c>
      <c r="M129" s="48">
        <v>12.3</v>
      </c>
      <c r="N129" s="48">
        <v>9.6</v>
      </c>
      <c r="O129" s="45">
        <v>68.464012433878523</v>
      </c>
      <c r="P129" s="48">
        <v>6.6652710693337029</v>
      </c>
      <c r="Q129" s="49">
        <v>13.7</v>
      </c>
      <c r="R129" s="48">
        <v>13.8</v>
      </c>
      <c r="S129" s="48">
        <v>13.1</v>
      </c>
      <c r="T129" s="48">
        <v>17.899999999999999</v>
      </c>
      <c r="U129" s="48">
        <v>3.9</v>
      </c>
      <c r="V129" s="48">
        <v>10.899999999999999</v>
      </c>
      <c r="W129" s="48">
        <v>0.5</v>
      </c>
      <c r="X129" s="48">
        <v>4</v>
      </c>
      <c r="Y129" s="97">
        <v>0</v>
      </c>
      <c r="Z129" s="100">
        <v>10.7</v>
      </c>
    </row>
    <row r="130" spans="1:26">
      <c r="A130" s="44">
        <v>45785</v>
      </c>
      <c r="B130" s="99">
        <v>30.045999999999999</v>
      </c>
      <c r="C130" s="48">
        <v>1017.4741384800001</v>
      </c>
      <c r="D130" s="48">
        <v>69.3</v>
      </c>
      <c r="E130" s="48">
        <v>1022.5113865315309</v>
      </c>
      <c r="F130" s="45">
        <v>7</v>
      </c>
      <c r="G130" s="45">
        <v>8</v>
      </c>
      <c r="H130" s="98">
        <v>5.6</v>
      </c>
      <c r="I130" s="98">
        <v>8</v>
      </c>
      <c r="J130" s="46">
        <v>3</v>
      </c>
      <c r="K130" s="98">
        <v>0</v>
      </c>
      <c r="L130" s="98">
        <v>0</v>
      </c>
      <c r="M130" s="48">
        <v>12</v>
      </c>
      <c r="N130" s="48">
        <v>8.5</v>
      </c>
      <c r="O130" s="45">
        <v>59.166832856872965</v>
      </c>
      <c r="P130" s="48">
        <v>4.2781783526805022</v>
      </c>
      <c r="Q130" s="49">
        <v>15</v>
      </c>
      <c r="R130" s="48">
        <v>14.3</v>
      </c>
      <c r="S130" s="48">
        <v>13</v>
      </c>
      <c r="T130" s="48">
        <v>14.6</v>
      </c>
      <c r="U130" s="48">
        <v>6.9</v>
      </c>
      <c r="V130" s="48">
        <v>10.75</v>
      </c>
      <c r="W130" s="48">
        <v>2.8</v>
      </c>
      <c r="X130" s="48">
        <v>7.3</v>
      </c>
      <c r="Y130" s="97">
        <v>0</v>
      </c>
      <c r="Z130" s="100">
        <v>3.3</v>
      </c>
    </row>
    <row r="131" spans="1:26">
      <c r="A131" s="44">
        <v>45786</v>
      </c>
      <c r="B131" s="99">
        <v>30.015999999999998</v>
      </c>
      <c r="C131" s="48">
        <v>1016.45822208</v>
      </c>
      <c r="D131" s="48">
        <v>67</v>
      </c>
      <c r="E131" s="48">
        <v>1021.6820567851013</v>
      </c>
      <c r="F131" s="45">
        <v>1</v>
      </c>
      <c r="G131" s="45">
        <v>7</v>
      </c>
      <c r="H131" s="98">
        <v>4.8999999999999995</v>
      </c>
      <c r="I131" s="98">
        <v>8</v>
      </c>
      <c r="J131" s="46">
        <v>2</v>
      </c>
      <c r="K131" s="98">
        <v>0</v>
      </c>
      <c r="L131" s="98">
        <v>0</v>
      </c>
      <c r="M131" s="48">
        <v>12.5</v>
      </c>
      <c r="N131" s="48">
        <v>10</v>
      </c>
      <c r="O131" s="45">
        <v>70.917364311998128</v>
      </c>
      <c r="P131" s="48">
        <v>7.370482477509281</v>
      </c>
      <c r="Q131" s="49">
        <v>13.8</v>
      </c>
      <c r="R131" s="48">
        <v>13.8</v>
      </c>
      <c r="S131" s="48">
        <v>13.1</v>
      </c>
      <c r="T131" s="48">
        <v>19.100000000000001</v>
      </c>
      <c r="U131" s="48">
        <v>2.5</v>
      </c>
      <c r="V131" s="48">
        <v>10.8</v>
      </c>
      <c r="W131" s="48">
        <v>-0.7</v>
      </c>
      <c r="X131" s="48">
        <v>2.4</v>
      </c>
      <c r="Y131" s="97" t="s">
        <v>60</v>
      </c>
      <c r="Z131" s="100">
        <v>12.1</v>
      </c>
    </row>
    <row r="132" spans="1:26">
      <c r="A132" s="44">
        <v>45787</v>
      </c>
      <c r="B132" s="99">
        <v>29.95</v>
      </c>
      <c r="C132" s="48">
        <v>1014.223206</v>
      </c>
      <c r="D132" s="48">
        <v>68.8</v>
      </c>
      <c r="E132" s="48">
        <v>1019.1421978665879</v>
      </c>
      <c r="F132" s="45">
        <v>1</v>
      </c>
      <c r="G132" s="45">
        <v>0</v>
      </c>
      <c r="H132" s="98">
        <v>0</v>
      </c>
      <c r="I132" s="98">
        <v>8</v>
      </c>
      <c r="J132" s="46">
        <v>2</v>
      </c>
      <c r="K132" s="98">
        <v>0</v>
      </c>
      <c r="L132" s="98">
        <v>0</v>
      </c>
      <c r="M132" s="48">
        <v>16.600000000000001</v>
      </c>
      <c r="N132" s="48">
        <v>12.2</v>
      </c>
      <c r="O132" s="45">
        <v>56.581128804349504</v>
      </c>
      <c r="P132" s="48">
        <v>7.9436429623525218</v>
      </c>
      <c r="Q132" s="49">
        <v>15.2</v>
      </c>
      <c r="R132" s="48">
        <v>14.2</v>
      </c>
      <c r="S132" s="48">
        <v>13.1</v>
      </c>
      <c r="T132" s="48">
        <v>21.6</v>
      </c>
      <c r="U132" s="48">
        <v>5.2</v>
      </c>
      <c r="V132" s="48">
        <v>13.4</v>
      </c>
      <c r="W132" s="48">
        <v>0.4</v>
      </c>
      <c r="X132" s="48">
        <v>4.2</v>
      </c>
      <c r="Y132" s="97">
        <v>0</v>
      </c>
      <c r="Z132" s="100">
        <v>13.4</v>
      </c>
    </row>
    <row r="133" spans="1:26">
      <c r="A133" s="44">
        <v>45788</v>
      </c>
      <c r="B133" s="99">
        <v>29.736000000000001</v>
      </c>
      <c r="C133" s="48">
        <v>1006.97633568</v>
      </c>
      <c r="D133" s="48">
        <v>69.2</v>
      </c>
      <c r="E133" s="48">
        <v>1011.7145114423985</v>
      </c>
      <c r="F133" s="45">
        <v>2</v>
      </c>
      <c r="G133" s="45">
        <v>8</v>
      </c>
      <c r="H133" s="98">
        <v>5.6</v>
      </c>
      <c r="I133" s="98">
        <v>8</v>
      </c>
      <c r="J133" s="46">
        <v>2</v>
      </c>
      <c r="K133" s="98">
        <v>0</v>
      </c>
      <c r="L133" s="98">
        <v>0</v>
      </c>
      <c r="M133" s="48">
        <v>19.5</v>
      </c>
      <c r="N133" s="48">
        <v>13.2</v>
      </c>
      <c r="O133" s="45">
        <v>44.684382545602752</v>
      </c>
      <c r="P133" s="48">
        <v>7.157819164233298</v>
      </c>
      <c r="Q133" s="49">
        <v>16.600000000000001</v>
      </c>
      <c r="R133" s="48">
        <v>14.8</v>
      </c>
      <c r="S133" s="48">
        <v>13.1</v>
      </c>
      <c r="T133" s="48">
        <v>24.1</v>
      </c>
      <c r="U133" s="48">
        <v>6.9</v>
      </c>
      <c r="V133" s="48">
        <v>15.5</v>
      </c>
      <c r="W133" s="48">
        <v>3.2</v>
      </c>
      <c r="X133" s="48">
        <v>6.1</v>
      </c>
      <c r="Y133" s="97">
        <v>9.5</v>
      </c>
      <c r="Z133" s="100">
        <v>11.8</v>
      </c>
    </row>
    <row r="134" spans="1:26">
      <c r="A134" s="44">
        <v>45789</v>
      </c>
      <c r="B134" s="98">
        <v>29.693999999999999</v>
      </c>
      <c r="C134" s="48">
        <v>1005.5540527200001</v>
      </c>
      <c r="D134" s="48">
        <v>69.2</v>
      </c>
      <c r="E134" s="48">
        <v>1010.3012355675576</v>
      </c>
      <c r="F134" s="45">
        <v>0</v>
      </c>
      <c r="G134" s="45">
        <v>5</v>
      </c>
      <c r="H134" s="98">
        <v>3.5</v>
      </c>
      <c r="I134" s="98">
        <v>8</v>
      </c>
      <c r="J134" s="46">
        <v>2</v>
      </c>
      <c r="K134" s="98">
        <v>1</v>
      </c>
      <c r="L134" s="98">
        <v>0</v>
      </c>
      <c r="M134" s="48">
        <v>18.8</v>
      </c>
      <c r="N134" s="48">
        <v>15.3</v>
      </c>
      <c r="O134" s="45">
        <v>67.193532853999841</v>
      </c>
      <c r="P134" s="48">
        <v>12.59275350568493</v>
      </c>
      <c r="Q134" s="49">
        <v>18.7</v>
      </c>
      <c r="R134" s="48">
        <v>15.6</v>
      </c>
      <c r="S134" s="48">
        <v>13.2</v>
      </c>
      <c r="T134" s="48">
        <v>22.6</v>
      </c>
      <c r="U134" s="48">
        <v>12.2</v>
      </c>
      <c r="V134" s="48">
        <v>17.399999999999999</v>
      </c>
      <c r="W134" s="48">
        <v>10.4</v>
      </c>
      <c r="X134" s="48">
        <v>12.3</v>
      </c>
      <c r="Y134" s="97">
        <v>3.2</v>
      </c>
      <c r="Z134" s="100">
        <v>8.8000000000000007</v>
      </c>
    </row>
    <row r="135" spans="1:26">
      <c r="A135" s="44">
        <v>45790</v>
      </c>
      <c r="B135" s="99">
        <v>29.937999999999999</v>
      </c>
      <c r="C135" s="48">
        <v>1013.81683944</v>
      </c>
      <c r="D135" s="48">
        <v>71</v>
      </c>
      <c r="E135" s="48">
        <v>1018.5257438177882</v>
      </c>
      <c r="F135" s="45">
        <v>0</v>
      </c>
      <c r="G135" s="45">
        <v>5</v>
      </c>
      <c r="H135" s="98">
        <v>3.5</v>
      </c>
      <c r="I135" s="98">
        <v>8</v>
      </c>
      <c r="J135" s="46">
        <v>2</v>
      </c>
      <c r="K135" s="98">
        <v>1</v>
      </c>
      <c r="L135" s="98">
        <v>0</v>
      </c>
      <c r="M135" s="48">
        <v>16.8</v>
      </c>
      <c r="N135" s="48">
        <v>13.5</v>
      </c>
      <c r="O135" s="45">
        <v>67.068343229333991</v>
      </c>
      <c r="P135" s="48">
        <v>10.657947662435971</v>
      </c>
      <c r="Q135" s="49">
        <v>16.899999999999999</v>
      </c>
      <c r="R135" s="48">
        <v>16.3</v>
      </c>
      <c r="S135" s="48">
        <v>13.5</v>
      </c>
      <c r="T135" s="48">
        <v>23.9</v>
      </c>
      <c r="U135" s="48">
        <v>9.9</v>
      </c>
      <c r="V135" s="48">
        <v>16.899999999999999</v>
      </c>
      <c r="W135" s="48">
        <v>7.8</v>
      </c>
      <c r="X135" s="48">
        <v>9.8000000000000007</v>
      </c>
      <c r="Y135" s="97">
        <v>0</v>
      </c>
      <c r="Z135" s="100">
        <v>14.2</v>
      </c>
    </row>
    <row r="136" spans="1:26">
      <c r="A136" s="44">
        <v>45791</v>
      </c>
      <c r="B136" s="99">
        <v>30.044</v>
      </c>
      <c r="C136" s="48">
        <v>1017.4064107200001</v>
      </c>
      <c r="D136" s="48">
        <v>68.8</v>
      </c>
      <c r="E136" s="48">
        <v>1022.4378234131768</v>
      </c>
      <c r="F136" s="45">
        <v>0</v>
      </c>
      <c r="G136" s="45">
        <v>9</v>
      </c>
      <c r="H136" s="98">
        <v>6.3</v>
      </c>
      <c r="I136" s="98">
        <v>8</v>
      </c>
      <c r="J136" s="46">
        <v>2</v>
      </c>
      <c r="K136" s="98">
        <v>0</v>
      </c>
      <c r="L136" s="98">
        <v>0</v>
      </c>
      <c r="M136" s="48">
        <v>13.7</v>
      </c>
      <c r="N136" s="48">
        <v>10.4</v>
      </c>
      <c r="O136" s="45">
        <v>63.606261868942362</v>
      </c>
      <c r="P136" s="48">
        <v>6.9267866695732137</v>
      </c>
      <c r="Q136" s="49">
        <v>15.7</v>
      </c>
      <c r="R136" s="48">
        <v>15.6</v>
      </c>
      <c r="S136" s="48">
        <v>13.6</v>
      </c>
      <c r="T136" s="48">
        <v>21.5</v>
      </c>
      <c r="U136" s="48">
        <v>7.2</v>
      </c>
      <c r="V136" s="48">
        <v>14.35</v>
      </c>
      <c r="W136" s="48">
        <v>5</v>
      </c>
      <c r="X136" s="48">
        <v>6.1</v>
      </c>
      <c r="Y136" s="97" t="s">
        <v>21</v>
      </c>
      <c r="Z136" s="100">
        <v>13.3</v>
      </c>
    </row>
    <row r="137" spans="1:26">
      <c r="A137" s="44">
        <v>45792</v>
      </c>
      <c r="B137" s="99">
        <v>30.123000000000001</v>
      </c>
      <c r="C137" s="48">
        <v>1020.0816572400001</v>
      </c>
      <c r="D137" s="48">
        <v>68.8</v>
      </c>
      <c r="E137" s="48">
        <v>1025.2103027784315</v>
      </c>
      <c r="F137" s="45">
        <v>7</v>
      </c>
      <c r="G137" s="45">
        <v>8</v>
      </c>
      <c r="H137" s="98">
        <v>5.6</v>
      </c>
      <c r="I137" s="98">
        <v>6</v>
      </c>
      <c r="J137" s="46">
        <v>2</v>
      </c>
      <c r="K137" s="98">
        <v>0</v>
      </c>
      <c r="L137" s="98">
        <v>0</v>
      </c>
      <c r="M137" s="48">
        <v>11.2</v>
      </c>
      <c r="N137" s="48">
        <v>9.4</v>
      </c>
      <c r="O137" s="45">
        <v>77.838718350751492</v>
      </c>
      <c r="P137" s="48">
        <v>7.4778770631971838</v>
      </c>
      <c r="Q137" s="49">
        <v>15.6</v>
      </c>
      <c r="R137" s="48">
        <v>16.5</v>
      </c>
      <c r="S137" s="48">
        <v>13.8</v>
      </c>
      <c r="T137" s="48">
        <v>14</v>
      </c>
      <c r="U137" s="48">
        <v>7.1</v>
      </c>
      <c r="V137" s="48">
        <v>10.55</v>
      </c>
      <c r="W137" s="48">
        <v>4.0999999999999996</v>
      </c>
      <c r="X137" s="48">
        <v>6.6</v>
      </c>
      <c r="Y137" s="97" t="s">
        <v>21</v>
      </c>
      <c r="Z137" s="100">
        <v>0</v>
      </c>
    </row>
    <row r="138" spans="1:26">
      <c r="A138" s="44">
        <v>45793</v>
      </c>
      <c r="B138" s="99">
        <v>30.167999999999999</v>
      </c>
      <c r="C138" s="48">
        <v>1021.60553184</v>
      </c>
      <c r="D138" s="48">
        <v>69</v>
      </c>
      <c r="E138" s="48">
        <v>1026.665330571411</v>
      </c>
      <c r="F138" s="45">
        <v>8</v>
      </c>
      <c r="G138" s="45">
        <v>6</v>
      </c>
      <c r="H138" s="98">
        <v>4.1999999999999993</v>
      </c>
      <c r="I138" s="98">
        <v>6</v>
      </c>
      <c r="J138" s="46">
        <v>2</v>
      </c>
      <c r="K138" s="98">
        <v>0</v>
      </c>
      <c r="L138" s="98">
        <v>0</v>
      </c>
      <c r="M138" s="48">
        <v>13.3</v>
      </c>
      <c r="N138" s="48">
        <v>10.4</v>
      </c>
      <c r="O138" s="45">
        <v>67.382079563350942</v>
      </c>
      <c r="P138" s="48">
        <v>7.3883683079109996</v>
      </c>
      <c r="Q138" s="49">
        <v>15.2</v>
      </c>
      <c r="R138" s="48">
        <v>15.5</v>
      </c>
      <c r="S138" s="48">
        <v>14</v>
      </c>
      <c r="T138" s="48">
        <v>20.8</v>
      </c>
      <c r="U138" s="48">
        <v>6</v>
      </c>
      <c r="V138" s="48">
        <v>13.4</v>
      </c>
      <c r="W138" s="48">
        <v>2.4</v>
      </c>
      <c r="X138" s="48">
        <v>4.5999999999999996</v>
      </c>
      <c r="Y138" s="97">
        <v>0</v>
      </c>
      <c r="Z138" s="97">
        <v>9.8000000000000007</v>
      </c>
    </row>
    <row r="139" spans="1:26">
      <c r="A139" s="44">
        <v>45794</v>
      </c>
      <c r="B139" s="99">
        <v>30.103999999999999</v>
      </c>
      <c r="C139" s="48">
        <v>1019.43824352</v>
      </c>
      <c r="D139" s="48">
        <v>68.900000000000006</v>
      </c>
      <c r="E139" s="48">
        <v>1024.5253047574345</v>
      </c>
      <c r="F139" s="45">
        <v>7</v>
      </c>
      <c r="G139" s="45">
        <v>10</v>
      </c>
      <c r="H139" s="98">
        <v>7</v>
      </c>
      <c r="I139" s="98">
        <v>8</v>
      </c>
      <c r="J139" s="46">
        <v>2</v>
      </c>
      <c r="K139" s="98">
        <v>0</v>
      </c>
      <c r="L139" s="98">
        <v>0</v>
      </c>
      <c r="M139" s="48">
        <v>12.1</v>
      </c>
      <c r="N139" s="48">
        <v>9.3000000000000007</v>
      </c>
      <c r="O139" s="45">
        <v>67.112772226059334</v>
      </c>
      <c r="P139" s="48">
        <v>6.1848186676474946</v>
      </c>
      <c r="Q139" s="49">
        <v>16.600000000000001</v>
      </c>
      <c r="R139" s="48">
        <v>16.100000000000001</v>
      </c>
      <c r="S139" s="48">
        <v>13.9</v>
      </c>
      <c r="T139" s="48">
        <v>17</v>
      </c>
      <c r="U139" s="48">
        <v>8.4</v>
      </c>
      <c r="V139" s="48">
        <v>12.7</v>
      </c>
      <c r="W139" s="48">
        <v>5.0999999999999996</v>
      </c>
      <c r="X139" s="48">
        <v>8.4</v>
      </c>
      <c r="Y139" s="97">
        <v>0</v>
      </c>
      <c r="Z139" s="100">
        <v>8.6</v>
      </c>
    </row>
    <row r="140" spans="1:26">
      <c r="A140" s="44">
        <v>45795</v>
      </c>
      <c r="B140" s="99">
        <v>29.963999999999999</v>
      </c>
      <c r="C140" s="48">
        <v>1014.69730032</v>
      </c>
      <c r="D140" s="48">
        <v>69</v>
      </c>
      <c r="E140" s="48">
        <v>1019.7299195667161</v>
      </c>
      <c r="F140" s="45">
        <v>6</v>
      </c>
      <c r="G140" s="45">
        <v>4</v>
      </c>
      <c r="H140" s="98">
        <v>2.8</v>
      </c>
      <c r="I140" s="98">
        <v>8</v>
      </c>
      <c r="J140" s="46">
        <v>2</v>
      </c>
      <c r="K140" s="98">
        <v>0</v>
      </c>
      <c r="L140" s="98">
        <v>0</v>
      </c>
      <c r="M140" s="48">
        <v>12.3</v>
      </c>
      <c r="N140" s="48">
        <v>9.5</v>
      </c>
      <c r="O140" s="45">
        <v>67.344697636779458</v>
      </c>
      <c r="P140" s="48">
        <v>6.4257371965640422</v>
      </c>
      <c r="Q140" s="49">
        <v>16.899999999999999</v>
      </c>
      <c r="R140" s="48">
        <v>16.100000000000001</v>
      </c>
      <c r="S140" s="48">
        <v>14.1</v>
      </c>
      <c r="T140" s="48">
        <v>17.2</v>
      </c>
      <c r="U140" s="48">
        <v>7.8</v>
      </c>
      <c r="V140" s="48">
        <v>12.5</v>
      </c>
      <c r="W140" s="48">
        <v>3</v>
      </c>
      <c r="X140" s="48">
        <v>7.2</v>
      </c>
      <c r="Y140" s="97">
        <v>0</v>
      </c>
      <c r="Z140" s="100">
        <v>9.3000000000000007</v>
      </c>
    </row>
    <row r="141" spans="1:26">
      <c r="A141" s="44">
        <v>45796</v>
      </c>
      <c r="B141" s="99">
        <v>30.032</v>
      </c>
      <c r="C141" s="48">
        <v>1017.00004416</v>
      </c>
      <c r="D141" s="48">
        <v>68.2</v>
      </c>
      <c r="E141" s="48">
        <v>1022.1188001137253</v>
      </c>
      <c r="F141" s="45">
        <v>7</v>
      </c>
      <c r="G141" s="45">
        <v>10</v>
      </c>
      <c r="H141" s="98">
        <v>7</v>
      </c>
      <c r="I141" s="98">
        <v>8</v>
      </c>
      <c r="J141" s="46">
        <v>2</v>
      </c>
      <c r="K141" s="98">
        <v>0</v>
      </c>
      <c r="L141" s="98">
        <v>0</v>
      </c>
      <c r="M141" s="48">
        <v>12.5</v>
      </c>
      <c r="N141" s="48">
        <v>9.6</v>
      </c>
      <c r="O141" s="45">
        <v>66.465554857537896</v>
      </c>
      <c r="P141" s="48">
        <v>6.4257454270701766</v>
      </c>
      <c r="Q141" s="49">
        <v>17.399999999999999</v>
      </c>
      <c r="R141" s="48">
        <v>16.3</v>
      </c>
      <c r="S141" s="48">
        <v>14.1</v>
      </c>
      <c r="T141" s="48">
        <v>19.5</v>
      </c>
      <c r="U141" s="48">
        <v>8.1</v>
      </c>
      <c r="V141" s="48">
        <v>13.8</v>
      </c>
      <c r="W141" s="48">
        <v>5.6</v>
      </c>
      <c r="X141" s="48">
        <v>7.6</v>
      </c>
      <c r="Y141" s="97" t="s">
        <v>60</v>
      </c>
      <c r="Z141" s="100">
        <v>4.2</v>
      </c>
    </row>
    <row r="142" spans="1:26">
      <c r="A142" s="44">
        <v>45797</v>
      </c>
      <c r="B142" s="99">
        <v>30.05</v>
      </c>
      <c r="C142" s="48">
        <v>1017.6095940000001</v>
      </c>
      <c r="D142" s="48">
        <v>68.400000000000006</v>
      </c>
      <c r="E142" s="48">
        <v>1022.6284621506801</v>
      </c>
      <c r="F142" s="45">
        <v>3</v>
      </c>
      <c r="G142" s="45">
        <v>8</v>
      </c>
      <c r="H142" s="98">
        <v>5.6</v>
      </c>
      <c r="I142" s="98">
        <v>8</v>
      </c>
      <c r="J142" s="46">
        <v>2</v>
      </c>
      <c r="K142" s="98">
        <v>0</v>
      </c>
      <c r="L142" s="98">
        <v>0</v>
      </c>
      <c r="M142" s="48">
        <v>15.4</v>
      </c>
      <c r="N142" s="48">
        <v>10.4</v>
      </c>
      <c r="O142" s="45">
        <v>49.211110380568627</v>
      </c>
      <c r="P142" s="48">
        <v>4.8059739859066335</v>
      </c>
      <c r="Q142" s="49">
        <v>16.600000000000001</v>
      </c>
      <c r="R142" s="48">
        <v>16.2</v>
      </c>
      <c r="S142" s="48">
        <v>14.3</v>
      </c>
      <c r="T142" s="48">
        <v>20.5</v>
      </c>
      <c r="U142" s="48">
        <v>6.3</v>
      </c>
      <c r="V142" s="48">
        <v>13.4</v>
      </c>
      <c r="W142" s="48">
        <v>1.6</v>
      </c>
      <c r="X142" s="48">
        <v>5.6</v>
      </c>
      <c r="Y142" s="97">
        <v>0.3</v>
      </c>
      <c r="Z142" s="100">
        <v>11</v>
      </c>
    </row>
    <row r="143" spans="1:26">
      <c r="A143" s="44">
        <v>45798</v>
      </c>
      <c r="B143" s="99">
        <v>29.88</v>
      </c>
      <c r="C143" s="48">
        <v>1011.8527344</v>
      </c>
      <c r="D143" s="48">
        <v>68</v>
      </c>
      <c r="E143" s="48">
        <v>1016.8609284013169</v>
      </c>
      <c r="F143" s="45">
        <v>8</v>
      </c>
      <c r="G143" s="45">
        <v>2</v>
      </c>
      <c r="H143" s="98">
        <v>1.4</v>
      </c>
      <c r="I143" s="98">
        <v>8</v>
      </c>
      <c r="J143" s="46">
        <v>2</v>
      </c>
      <c r="K143" s="98">
        <v>0</v>
      </c>
      <c r="L143" s="98">
        <v>0</v>
      </c>
      <c r="M143" s="48">
        <v>15.4</v>
      </c>
      <c r="N143" s="48">
        <v>14.5</v>
      </c>
      <c r="O143" s="45">
        <v>90.249577611075622</v>
      </c>
      <c r="P143" s="48">
        <v>13.811576648230934</v>
      </c>
      <c r="Q143" s="49">
        <v>14.8</v>
      </c>
      <c r="R143" s="48">
        <v>16.5</v>
      </c>
      <c r="S143" s="48">
        <v>14.3</v>
      </c>
      <c r="T143" s="48">
        <v>19.899999999999999</v>
      </c>
      <c r="U143" s="48">
        <v>11.4</v>
      </c>
      <c r="V143" s="48">
        <v>15.649999999999999</v>
      </c>
      <c r="W143" s="48">
        <v>10.6</v>
      </c>
      <c r="X143" s="48">
        <v>11.9</v>
      </c>
      <c r="Y143" s="97">
        <v>2.9</v>
      </c>
      <c r="Z143" s="100">
        <v>3</v>
      </c>
    </row>
    <row r="144" spans="1:26">
      <c r="A144" s="44">
        <v>45799</v>
      </c>
      <c r="B144" s="99">
        <v>29.9</v>
      </c>
      <c r="C144" s="48">
        <v>1012.5300120000001</v>
      </c>
      <c r="D144" s="48">
        <v>67.8</v>
      </c>
      <c r="E144" s="48">
        <v>1017.6482640172009</v>
      </c>
      <c r="F144" s="45">
        <v>7</v>
      </c>
      <c r="G144" s="45">
        <v>2</v>
      </c>
      <c r="H144" s="98">
        <v>1.4</v>
      </c>
      <c r="I144" s="98">
        <v>8</v>
      </c>
      <c r="J144" s="46">
        <v>2</v>
      </c>
      <c r="K144" s="98">
        <v>1</v>
      </c>
      <c r="L144" s="98">
        <v>0</v>
      </c>
      <c r="M144" s="48">
        <v>12.5</v>
      </c>
      <c r="N144" s="48">
        <v>9.6</v>
      </c>
      <c r="O144" s="45">
        <v>66.465554857537896</v>
      </c>
      <c r="P144" s="48">
        <v>6.4257454270701766</v>
      </c>
      <c r="Q144" s="49">
        <v>15.4</v>
      </c>
      <c r="R144" s="48">
        <v>16.5</v>
      </c>
      <c r="S144" s="48">
        <v>14.4</v>
      </c>
      <c r="T144" s="48">
        <v>16.100000000000001</v>
      </c>
      <c r="U144" s="48">
        <v>5.5</v>
      </c>
      <c r="V144" s="48">
        <v>10.8</v>
      </c>
      <c r="W144" s="48">
        <v>3.8</v>
      </c>
      <c r="X144" s="48">
        <v>5</v>
      </c>
      <c r="Y144" s="97">
        <v>0</v>
      </c>
      <c r="Z144" s="100">
        <v>9.4</v>
      </c>
    </row>
    <row r="145" spans="1:26">
      <c r="A145" s="44">
        <v>45800</v>
      </c>
      <c r="B145" s="99">
        <v>29.923999999999999</v>
      </c>
      <c r="C145" s="48">
        <v>1013.34274512</v>
      </c>
      <c r="D145" s="48">
        <v>67.400000000000006</v>
      </c>
      <c r="E145" s="48">
        <v>1018.3971744550996</v>
      </c>
      <c r="F145" s="45">
        <v>3</v>
      </c>
      <c r="G145" s="45">
        <v>4</v>
      </c>
      <c r="H145" s="98">
        <v>2.8</v>
      </c>
      <c r="I145" s="98">
        <v>8</v>
      </c>
      <c r="J145" s="46">
        <v>2</v>
      </c>
      <c r="K145" s="98">
        <v>0</v>
      </c>
      <c r="L145" s="98">
        <v>0</v>
      </c>
      <c r="M145" s="48">
        <v>16.100000000000001</v>
      </c>
      <c r="N145" s="48">
        <v>11.9</v>
      </c>
      <c r="O145" s="45">
        <v>57.767924647570943</v>
      </c>
      <c r="P145" s="48">
        <v>7.7806004177564798</v>
      </c>
      <c r="Q145" s="49">
        <v>15.4</v>
      </c>
      <c r="R145" s="48">
        <v>15.9</v>
      </c>
      <c r="S145" s="48">
        <v>14.5</v>
      </c>
      <c r="T145" s="48">
        <v>21.3</v>
      </c>
      <c r="U145" s="48">
        <v>3.4</v>
      </c>
      <c r="V145" s="48">
        <v>12.35</v>
      </c>
      <c r="W145" s="48">
        <v>-1</v>
      </c>
      <c r="X145" s="48">
        <v>3.4</v>
      </c>
      <c r="Y145" s="97">
        <v>4.5999999999999996</v>
      </c>
      <c r="Z145" s="100">
        <v>13.2</v>
      </c>
    </row>
    <row r="146" spans="1:26">
      <c r="A146" s="44">
        <v>45801</v>
      </c>
      <c r="B146" s="99">
        <v>29.744</v>
      </c>
      <c r="C146" s="48">
        <v>1007.24724672</v>
      </c>
      <c r="D146" s="48">
        <v>69.2</v>
      </c>
      <c r="E146" s="48">
        <v>1012.0816095999999</v>
      </c>
      <c r="F146" s="45">
        <v>8</v>
      </c>
      <c r="G146" s="45">
        <v>13</v>
      </c>
      <c r="H146" s="98">
        <v>9.1</v>
      </c>
      <c r="I146" s="98">
        <v>8</v>
      </c>
      <c r="J146" s="46">
        <v>2</v>
      </c>
      <c r="K146" s="98">
        <v>1</v>
      </c>
      <c r="L146" s="98">
        <v>0</v>
      </c>
      <c r="M146" s="48">
        <v>16.3</v>
      </c>
      <c r="N146" s="48">
        <v>15</v>
      </c>
      <c r="O146" s="45">
        <v>86.393280298024905</v>
      </c>
      <c r="P146" s="48">
        <v>14.025685052593627</v>
      </c>
      <c r="Q146" s="49">
        <v>17.8</v>
      </c>
      <c r="R146" s="48">
        <v>16.5</v>
      </c>
      <c r="S146" s="48">
        <v>14.4</v>
      </c>
      <c r="T146" s="48">
        <v>19.8</v>
      </c>
      <c r="U146" s="48">
        <v>12.3</v>
      </c>
      <c r="V146" s="48">
        <v>16.05</v>
      </c>
      <c r="W146" s="48">
        <v>12.1</v>
      </c>
      <c r="X146" s="48">
        <v>13.2</v>
      </c>
      <c r="Y146" s="97">
        <v>0.6</v>
      </c>
      <c r="Z146" s="100">
        <v>0.5</v>
      </c>
    </row>
    <row r="147" spans="1:26">
      <c r="A147" s="44">
        <v>45802</v>
      </c>
      <c r="B147" s="99">
        <v>29.655999999999999</v>
      </c>
      <c r="C147" s="48">
        <v>1004.26722528</v>
      </c>
      <c r="D147" s="48">
        <v>69.2</v>
      </c>
      <c r="E147" s="48">
        <v>1009.109559246112</v>
      </c>
      <c r="F147" s="45">
        <v>5</v>
      </c>
      <c r="G147" s="45">
        <v>20</v>
      </c>
      <c r="H147" s="98">
        <v>14</v>
      </c>
      <c r="I147" s="98">
        <v>8</v>
      </c>
      <c r="J147" s="46">
        <v>2</v>
      </c>
      <c r="K147" s="98">
        <v>0</v>
      </c>
      <c r="L147" s="98">
        <v>0</v>
      </c>
      <c r="M147" s="48">
        <v>15.2</v>
      </c>
      <c r="N147" s="48">
        <v>11.8</v>
      </c>
      <c r="O147" s="45">
        <v>64.373963186847334</v>
      </c>
      <c r="P147" s="48">
        <v>8.5255889987725073</v>
      </c>
      <c r="Q147" s="49">
        <v>16.5</v>
      </c>
      <c r="R147" s="48">
        <v>16.600000000000001</v>
      </c>
      <c r="S147" s="48">
        <v>14.6</v>
      </c>
      <c r="T147" s="48">
        <v>19.5</v>
      </c>
      <c r="U147" s="48">
        <v>13</v>
      </c>
      <c r="V147" s="48">
        <v>16.25</v>
      </c>
      <c r="W147" s="48">
        <v>10.7</v>
      </c>
      <c r="X147" s="48">
        <v>11.9</v>
      </c>
      <c r="Y147" s="97">
        <v>0</v>
      </c>
      <c r="Z147" s="100">
        <v>10</v>
      </c>
    </row>
    <row r="148" spans="1:26">
      <c r="A148" s="44">
        <v>45803</v>
      </c>
      <c r="B148" s="99">
        <v>29.853999999999999</v>
      </c>
      <c r="C148" s="48">
        <v>1010.97227352</v>
      </c>
      <c r="D148" s="48">
        <v>68.400000000000006</v>
      </c>
      <c r="E148" s="48">
        <v>1015.9337707000585</v>
      </c>
      <c r="F148" s="45">
        <v>7</v>
      </c>
      <c r="G148" s="45">
        <v>12</v>
      </c>
      <c r="H148" s="98">
        <v>8.3999999999999986</v>
      </c>
      <c r="I148" s="98">
        <v>8</v>
      </c>
      <c r="J148" s="46">
        <v>3</v>
      </c>
      <c r="K148" s="98">
        <v>0</v>
      </c>
      <c r="L148" s="98">
        <v>0</v>
      </c>
      <c r="M148" s="48">
        <v>15.5</v>
      </c>
      <c r="N148" s="48">
        <v>11.6</v>
      </c>
      <c r="O148" s="45">
        <v>59.840813847614527</v>
      </c>
      <c r="P148" s="48">
        <v>7.7345079863687758</v>
      </c>
      <c r="Q148" s="49">
        <v>16.600000000000001</v>
      </c>
      <c r="R148" s="48">
        <v>16.399999999999999</v>
      </c>
      <c r="S148" s="48">
        <v>14.6</v>
      </c>
      <c r="T148" s="48">
        <v>17.8</v>
      </c>
      <c r="U148" s="48">
        <v>9.5</v>
      </c>
      <c r="V148" s="48">
        <v>13.65</v>
      </c>
      <c r="W148" s="48">
        <v>6.9</v>
      </c>
      <c r="X148" s="48">
        <v>8.6</v>
      </c>
      <c r="Y148" s="97">
        <v>3.2</v>
      </c>
      <c r="Z148" s="100">
        <v>4.3</v>
      </c>
    </row>
    <row r="149" spans="1:26">
      <c r="A149" s="44">
        <v>45804</v>
      </c>
      <c r="B149" s="99">
        <v>29.722000000000001</v>
      </c>
      <c r="C149" s="48">
        <v>1006.5022413600001</v>
      </c>
      <c r="D149" s="48">
        <v>68.5</v>
      </c>
      <c r="E149" s="48">
        <v>1011.4563304598216</v>
      </c>
      <c r="F149" s="45">
        <v>0</v>
      </c>
      <c r="G149" s="45">
        <v>5</v>
      </c>
      <c r="H149" s="98">
        <v>3.5</v>
      </c>
      <c r="I149" s="98">
        <v>6</v>
      </c>
      <c r="J149" s="46">
        <v>51</v>
      </c>
      <c r="K149" s="98">
        <v>2</v>
      </c>
      <c r="L149" s="98">
        <v>0</v>
      </c>
      <c r="M149" s="48">
        <v>14.2</v>
      </c>
      <c r="N149" s="48">
        <v>12.4</v>
      </c>
      <c r="O149" s="45">
        <v>80.020627024875523</v>
      </c>
      <c r="P149" s="48">
        <v>10.805182663582954</v>
      </c>
      <c r="Q149" s="49">
        <v>15.7</v>
      </c>
      <c r="R149" s="48">
        <v>16.2</v>
      </c>
      <c r="S149" s="48">
        <v>14.6</v>
      </c>
      <c r="T149" s="48">
        <v>17.100000000000001</v>
      </c>
      <c r="U149" s="48">
        <v>11.8</v>
      </c>
      <c r="V149" s="48">
        <v>14.450000000000001</v>
      </c>
      <c r="W149" s="48">
        <v>10.3</v>
      </c>
      <c r="X149" s="48">
        <v>10.5</v>
      </c>
      <c r="Y149" s="97">
        <v>4.0999999999999996</v>
      </c>
      <c r="Z149" s="100">
        <v>0.8</v>
      </c>
    </row>
    <row r="150" spans="1:26">
      <c r="A150" s="44">
        <v>45805</v>
      </c>
      <c r="B150" s="99">
        <v>29.82</v>
      </c>
      <c r="C150" s="48">
        <v>1009.8209016000001</v>
      </c>
      <c r="D150" s="48">
        <v>68.900000000000006</v>
      </c>
      <c r="E150" s="48">
        <v>1014.6948300087917</v>
      </c>
      <c r="F150" s="45">
        <v>6</v>
      </c>
      <c r="G150" s="45">
        <v>12</v>
      </c>
      <c r="H150" s="98">
        <v>8.3999999999999986</v>
      </c>
      <c r="I150" s="98">
        <v>8</v>
      </c>
      <c r="J150" s="46">
        <v>2</v>
      </c>
      <c r="K150" s="98">
        <v>0</v>
      </c>
      <c r="L150" s="98">
        <v>0</v>
      </c>
      <c r="M150" s="48">
        <v>16.600000000000001</v>
      </c>
      <c r="N150" s="48">
        <v>12.8</v>
      </c>
      <c r="O150" s="45">
        <v>62.14630624597055</v>
      </c>
      <c r="P150" s="48">
        <v>9.3297912341294857</v>
      </c>
      <c r="Q150" s="49">
        <v>16.100000000000001</v>
      </c>
      <c r="R150" s="48">
        <v>16.100000000000001</v>
      </c>
      <c r="S150" s="48">
        <v>14.5</v>
      </c>
      <c r="T150" s="48">
        <v>21.4</v>
      </c>
      <c r="U150" s="48">
        <v>12.6</v>
      </c>
      <c r="V150" s="48">
        <v>17</v>
      </c>
      <c r="W150" s="48">
        <v>10.9</v>
      </c>
      <c r="X150" s="48">
        <v>11.6</v>
      </c>
      <c r="Y150" s="97">
        <v>0.5</v>
      </c>
      <c r="Z150" s="100">
        <v>9.4</v>
      </c>
    </row>
    <row r="151" spans="1:26">
      <c r="A151" s="44">
        <v>45806</v>
      </c>
      <c r="B151" s="99">
        <v>29.934000000000001</v>
      </c>
      <c r="C151" s="48">
        <v>1013.6813839200001</v>
      </c>
      <c r="D151" s="48">
        <v>69.099999999999994</v>
      </c>
      <c r="E151" s="48">
        <v>1018.479899148462</v>
      </c>
      <c r="F151" s="45">
        <v>7</v>
      </c>
      <c r="G151" s="45">
        <v>20</v>
      </c>
      <c r="H151" s="98">
        <v>14</v>
      </c>
      <c r="I151" s="98">
        <v>8</v>
      </c>
      <c r="J151" s="46">
        <v>1</v>
      </c>
      <c r="K151" s="98">
        <v>0</v>
      </c>
      <c r="L151" s="98">
        <v>0</v>
      </c>
      <c r="M151" s="48">
        <v>19.600000000000001</v>
      </c>
      <c r="N151" s="48">
        <v>16.600000000000001</v>
      </c>
      <c r="O151" s="45">
        <v>72.281880443847228</v>
      </c>
      <c r="P151" s="48">
        <v>14.479473808139069</v>
      </c>
      <c r="Q151" s="49">
        <v>16.7</v>
      </c>
      <c r="R151" s="48">
        <v>16.3</v>
      </c>
      <c r="S151" s="48">
        <v>14.6</v>
      </c>
      <c r="T151" s="48">
        <v>24.3</v>
      </c>
      <c r="U151" s="48">
        <v>12</v>
      </c>
      <c r="V151" s="48">
        <v>18.149999999999999</v>
      </c>
      <c r="W151" s="48">
        <v>11.7</v>
      </c>
      <c r="X151" s="48">
        <v>12.1</v>
      </c>
      <c r="Y151" s="97" t="s">
        <v>21</v>
      </c>
      <c r="Z151" s="100">
        <v>7.9</v>
      </c>
    </row>
    <row r="152" spans="1:26">
      <c r="A152" s="44">
        <v>45807</v>
      </c>
      <c r="B152" s="99">
        <v>29.957999999999998</v>
      </c>
      <c r="C152" s="48">
        <v>1014.49411704</v>
      </c>
      <c r="D152" s="48">
        <v>70.599999999999994</v>
      </c>
      <c r="E152" s="48">
        <v>1019.1652173398616</v>
      </c>
      <c r="F152" s="45">
        <v>4</v>
      </c>
      <c r="G152" s="45">
        <v>12</v>
      </c>
      <c r="H152" s="98">
        <v>8.3999999999999986</v>
      </c>
      <c r="I152" s="98">
        <v>8</v>
      </c>
      <c r="J152" s="46">
        <v>3</v>
      </c>
      <c r="K152" s="98">
        <v>0</v>
      </c>
      <c r="L152" s="98">
        <v>0</v>
      </c>
      <c r="M152" s="48">
        <v>19.5</v>
      </c>
      <c r="N152" s="48">
        <v>16.3</v>
      </c>
      <c r="O152" s="45">
        <v>70.449908293117375</v>
      </c>
      <c r="P152" s="48">
        <v>13.987145157662193</v>
      </c>
      <c r="Q152" s="49">
        <v>17.3</v>
      </c>
      <c r="R152" s="48">
        <v>17.2</v>
      </c>
      <c r="S152" s="48">
        <v>14.7</v>
      </c>
      <c r="T152" s="48">
        <v>24</v>
      </c>
      <c r="U152" s="48">
        <v>14</v>
      </c>
      <c r="V152" s="48">
        <v>19</v>
      </c>
      <c r="W152" s="48">
        <v>12.2</v>
      </c>
      <c r="X152" s="48">
        <v>13</v>
      </c>
      <c r="Y152" s="97">
        <v>0</v>
      </c>
      <c r="Z152" s="100">
        <v>9.6</v>
      </c>
    </row>
    <row r="153" spans="1:26">
      <c r="A153" s="44">
        <v>45808</v>
      </c>
      <c r="B153" s="99">
        <v>29.873999999999999</v>
      </c>
      <c r="C153" s="48">
        <v>1011.64955112</v>
      </c>
      <c r="D153" s="48">
        <v>71</v>
      </c>
      <c r="E153" s="48">
        <v>1016.2847227793037</v>
      </c>
      <c r="F153" s="45">
        <v>2</v>
      </c>
      <c r="G153" s="45">
        <v>8</v>
      </c>
      <c r="H153" s="98">
        <v>5.6</v>
      </c>
      <c r="I153" s="98">
        <v>8</v>
      </c>
      <c r="J153" s="46">
        <v>2</v>
      </c>
      <c r="K153" s="98">
        <v>0</v>
      </c>
      <c r="L153" s="98">
        <v>0</v>
      </c>
      <c r="M153" s="48">
        <v>18.7</v>
      </c>
      <c r="N153" s="48">
        <v>15.7</v>
      </c>
      <c r="O153" s="45">
        <v>71.56603843268941</v>
      </c>
      <c r="P153" s="48">
        <v>13.46127858106953</v>
      </c>
      <c r="Q153" s="49">
        <v>20.100000000000001</v>
      </c>
      <c r="R153" s="48">
        <v>17</v>
      </c>
      <c r="S153" s="48">
        <v>14.8</v>
      </c>
      <c r="T153" s="48">
        <v>24.3</v>
      </c>
      <c r="U153" s="48">
        <v>13.4</v>
      </c>
      <c r="V153" s="48">
        <v>18.850000000000001</v>
      </c>
      <c r="W153" s="48">
        <v>12.3</v>
      </c>
      <c r="X153" s="48">
        <v>13.5</v>
      </c>
      <c r="Y153" s="97">
        <v>0</v>
      </c>
      <c r="Z153" s="100">
        <v>10</v>
      </c>
    </row>
    <row r="154" spans="1:26">
      <c r="A154" s="44">
        <v>45809</v>
      </c>
      <c r="B154" s="98">
        <v>29.774000000000001</v>
      </c>
      <c r="C154" s="48">
        <v>1008.2631631200001</v>
      </c>
      <c r="D154" s="98">
        <v>70.400000000000006</v>
      </c>
      <c r="E154" s="48">
        <v>1013.002167541499</v>
      </c>
      <c r="F154" s="98">
        <v>8</v>
      </c>
      <c r="G154" s="98">
        <v>16</v>
      </c>
      <c r="H154" s="98">
        <v>11.2</v>
      </c>
      <c r="I154" s="98">
        <v>8</v>
      </c>
      <c r="J154" s="98">
        <v>1</v>
      </c>
      <c r="K154" s="98">
        <v>0</v>
      </c>
      <c r="L154" s="98">
        <v>0</v>
      </c>
      <c r="M154" s="98">
        <v>16.100000000000001</v>
      </c>
      <c r="N154" s="98">
        <v>11.8</v>
      </c>
      <c r="O154" s="45">
        <v>56.829628562963364</v>
      </c>
      <c r="P154" s="48">
        <v>7.5405118296549656</v>
      </c>
      <c r="Q154" s="98">
        <v>19</v>
      </c>
      <c r="R154" s="98">
        <v>18.3</v>
      </c>
      <c r="S154" s="98">
        <v>15</v>
      </c>
      <c r="T154" s="98">
        <v>20</v>
      </c>
      <c r="U154" s="98">
        <v>11.4</v>
      </c>
      <c r="V154" s="98">
        <v>15.7</v>
      </c>
      <c r="W154" s="98">
        <v>6.8</v>
      </c>
      <c r="X154" s="98">
        <v>9.8000000000000007</v>
      </c>
      <c r="Y154" s="98">
        <v>0</v>
      </c>
      <c r="Z154" s="98">
        <v>10.8</v>
      </c>
    </row>
    <row r="155" spans="1:26">
      <c r="A155" s="44">
        <v>45810</v>
      </c>
      <c r="B155" s="98">
        <v>29.943999999999999</v>
      </c>
      <c r="C155" s="48">
        <v>1014.02002272</v>
      </c>
      <c r="D155" s="98">
        <v>69.599999999999994</v>
      </c>
      <c r="E155" s="48">
        <v>1018.8613580543109</v>
      </c>
      <c r="F155" s="98">
        <v>4</v>
      </c>
      <c r="G155" s="98">
        <v>6</v>
      </c>
      <c r="H155" s="98">
        <v>4.1999999999999993</v>
      </c>
      <c r="I155" s="98">
        <v>8</v>
      </c>
      <c r="J155" s="98">
        <v>2</v>
      </c>
      <c r="K155" s="98">
        <v>0</v>
      </c>
      <c r="L155" s="98">
        <v>0</v>
      </c>
      <c r="M155" s="98">
        <v>16.7</v>
      </c>
      <c r="N155" s="98">
        <v>12</v>
      </c>
      <c r="O155" s="45">
        <v>53.981127776496507</v>
      </c>
      <c r="P155" s="48">
        <v>7.3472496875455686</v>
      </c>
      <c r="Q155" s="98">
        <v>18.899999999999999</v>
      </c>
      <c r="R155" s="98">
        <v>17.600000000000001</v>
      </c>
      <c r="S155" s="98">
        <v>15.2</v>
      </c>
      <c r="T155" s="98">
        <v>20.399999999999999</v>
      </c>
      <c r="U155" s="98">
        <v>12.7</v>
      </c>
      <c r="V155" s="98">
        <v>16.549999999999997</v>
      </c>
      <c r="W155" s="98">
        <v>3.6</v>
      </c>
      <c r="X155" s="98">
        <v>7.2</v>
      </c>
      <c r="Y155" s="98">
        <v>0.7</v>
      </c>
      <c r="Z155" s="98">
        <v>12</v>
      </c>
    </row>
    <row r="156" spans="1:26">
      <c r="A156" s="44">
        <v>45811</v>
      </c>
      <c r="B156" s="98">
        <v>29.542000000000002</v>
      </c>
      <c r="C156" s="48">
        <v>1000.4067429600001</v>
      </c>
      <c r="D156" s="98">
        <v>68.8</v>
      </c>
      <c r="E156" s="48">
        <v>1005.2861936962909</v>
      </c>
      <c r="F156" s="98">
        <v>8</v>
      </c>
      <c r="G156" s="98">
        <v>20</v>
      </c>
      <c r="H156" s="98">
        <v>14</v>
      </c>
      <c r="I156" s="98">
        <v>7</v>
      </c>
      <c r="J156" s="98">
        <v>25</v>
      </c>
      <c r="K156" s="98">
        <v>1</v>
      </c>
      <c r="L156" s="98">
        <v>0</v>
      </c>
      <c r="M156" s="98">
        <v>14.1</v>
      </c>
      <c r="N156" s="98">
        <v>13</v>
      </c>
      <c r="O156" s="45">
        <v>87.614140554717252</v>
      </c>
      <c r="P156" s="48">
        <v>12.076727620855902</v>
      </c>
      <c r="Q156" s="98">
        <v>17.2</v>
      </c>
      <c r="R156" s="98">
        <v>17.399999999999999</v>
      </c>
      <c r="S156" s="98">
        <v>15.3</v>
      </c>
      <c r="T156" s="98">
        <v>18.5</v>
      </c>
      <c r="U156" s="98">
        <v>10.5</v>
      </c>
      <c r="V156" s="98">
        <v>14.5</v>
      </c>
      <c r="W156" s="98">
        <v>8.1999999999999993</v>
      </c>
      <c r="X156" s="98">
        <v>10.1</v>
      </c>
      <c r="Y156" s="98">
        <v>5.9</v>
      </c>
      <c r="Z156" s="98">
        <v>4</v>
      </c>
    </row>
    <row r="157" spans="1:26">
      <c r="A157" s="44">
        <v>45812</v>
      </c>
      <c r="B157" s="98">
        <v>29.577999999999999</v>
      </c>
      <c r="C157" s="48">
        <v>1001.6258426400001</v>
      </c>
      <c r="D157" s="98">
        <v>69.599999999999994</v>
      </c>
      <c r="E157" s="48">
        <v>1006.4275997783643</v>
      </c>
      <c r="F157" s="98">
        <v>7</v>
      </c>
      <c r="G157" s="98">
        <v>10</v>
      </c>
      <c r="H157" s="98">
        <v>7</v>
      </c>
      <c r="I157" s="98">
        <v>7</v>
      </c>
      <c r="J157" s="98">
        <v>1</v>
      </c>
      <c r="K157" s="98">
        <v>1</v>
      </c>
      <c r="L157" s="98">
        <v>0</v>
      </c>
      <c r="M157" s="98">
        <v>14.6</v>
      </c>
      <c r="N157" s="98">
        <v>11.7</v>
      </c>
      <c r="O157" s="45">
        <v>68.772087358868433</v>
      </c>
      <c r="P157" s="48">
        <v>8.9310977018303301</v>
      </c>
      <c r="Q157" s="98">
        <v>16.100000000000001</v>
      </c>
      <c r="R157" s="98">
        <v>17.100000000000001</v>
      </c>
      <c r="S157" s="98">
        <v>15.3</v>
      </c>
      <c r="T157" s="98">
        <v>18.3</v>
      </c>
      <c r="U157" s="98">
        <v>10.1</v>
      </c>
      <c r="V157" s="98">
        <v>14.2</v>
      </c>
      <c r="W157" s="98">
        <v>6.5</v>
      </c>
      <c r="X157" s="98">
        <v>9.1</v>
      </c>
      <c r="Y157" s="98">
        <v>0.4</v>
      </c>
      <c r="Z157" s="98">
        <v>3.5</v>
      </c>
    </row>
    <row r="158" spans="1:26">
      <c r="A158" s="44">
        <v>45813</v>
      </c>
      <c r="B158" s="98">
        <v>29.484000000000002</v>
      </c>
      <c r="C158" s="48">
        <v>998.44263792000015</v>
      </c>
      <c r="D158" s="98">
        <v>69.2</v>
      </c>
      <c r="E158" s="48">
        <v>1003.2693917562749</v>
      </c>
      <c r="F158" s="98"/>
      <c r="G158" s="98">
        <v>16</v>
      </c>
      <c r="H158" s="98">
        <v>11.2</v>
      </c>
      <c r="I158" s="98">
        <v>8</v>
      </c>
      <c r="J158" s="98">
        <v>52</v>
      </c>
      <c r="K158" s="98">
        <v>1</v>
      </c>
      <c r="L158" s="98">
        <v>0</v>
      </c>
      <c r="M158" s="98">
        <v>14.1</v>
      </c>
      <c r="N158" s="98">
        <v>12.4</v>
      </c>
      <c r="O158" s="45">
        <v>81.038545266543309</v>
      </c>
      <c r="P158" s="48">
        <v>10.897789148596512</v>
      </c>
      <c r="Q158" s="98">
        <v>16.2</v>
      </c>
      <c r="R158" s="98">
        <v>17.100000000000001</v>
      </c>
      <c r="S158" s="98">
        <v>15.4</v>
      </c>
      <c r="T158" s="98">
        <v>16.399999999999999</v>
      </c>
      <c r="U158" s="98">
        <v>11.7</v>
      </c>
      <c r="V158" s="98">
        <v>14.049999999999999</v>
      </c>
      <c r="W158" s="98">
        <v>9.5</v>
      </c>
      <c r="X158" s="98">
        <v>11.8</v>
      </c>
      <c r="Y158" s="98">
        <v>6.9</v>
      </c>
      <c r="Z158" s="98">
        <v>0.3</v>
      </c>
    </row>
    <row r="159" spans="1:26">
      <c r="A159" s="44">
        <v>45814</v>
      </c>
      <c r="B159" s="98">
        <v>29.568000000000001</v>
      </c>
      <c r="C159" s="48">
        <v>1001.2872038400001</v>
      </c>
      <c r="D159" s="98">
        <v>68.400000000000006</v>
      </c>
      <c r="E159" s="48">
        <v>1006.1957369815588</v>
      </c>
      <c r="F159" s="98">
        <v>8</v>
      </c>
      <c r="G159" s="98">
        <v>13</v>
      </c>
      <c r="H159" s="98">
        <v>9.1</v>
      </c>
      <c r="I159" s="98">
        <v>8</v>
      </c>
      <c r="J159" s="98">
        <v>81</v>
      </c>
      <c r="K159" s="98">
        <v>1</v>
      </c>
      <c r="L159" s="98">
        <v>0</v>
      </c>
      <c r="M159" s="98">
        <v>14.6</v>
      </c>
      <c r="N159" s="98">
        <v>12.1</v>
      </c>
      <c r="O159" s="45">
        <v>72.911239197449234</v>
      </c>
      <c r="P159" s="48">
        <v>9.799634272450291</v>
      </c>
      <c r="Q159" s="98">
        <v>13.4</v>
      </c>
      <c r="R159" s="98">
        <v>16.7</v>
      </c>
      <c r="S159" s="98">
        <v>15.3</v>
      </c>
      <c r="T159" s="98">
        <v>18.8</v>
      </c>
      <c r="U159" s="98">
        <v>10.4</v>
      </c>
      <c r="V159" s="98">
        <v>14.600000000000001</v>
      </c>
      <c r="W159" s="98">
        <v>7.3</v>
      </c>
      <c r="X159" s="98">
        <v>9.5</v>
      </c>
      <c r="Y159" s="98">
        <v>1.4</v>
      </c>
      <c r="Z159" s="98">
        <v>7.5</v>
      </c>
    </row>
    <row r="160" spans="1:26">
      <c r="A160" s="44">
        <v>45815</v>
      </c>
      <c r="B160" s="98">
        <v>29.571999999999999</v>
      </c>
      <c r="C160" s="48">
        <v>1001.42265936</v>
      </c>
      <c r="D160" s="98">
        <v>68.8</v>
      </c>
      <c r="E160" s="48">
        <v>1006.3016606483683</v>
      </c>
      <c r="F160" s="98">
        <v>7</v>
      </c>
      <c r="G160" s="98">
        <v>10</v>
      </c>
      <c r="H160" s="98">
        <v>7</v>
      </c>
      <c r="I160" s="98">
        <v>8</v>
      </c>
      <c r="J160" s="98">
        <v>3</v>
      </c>
      <c r="K160" s="98">
        <v>1</v>
      </c>
      <c r="L160" s="98">
        <v>0</v>
      </c>
      <c r="M160" s="98">
        <v>14.4</v>
      </c>
      <c r="N160" s="98">
        <v>11.4</v>
      </c>
      <c r="O160" s="45">
        <v>67.532102484474862</v>
      </c>
      <c r="P160" s="48">
        <v>8.4710153951972309</v>
      </c>
      <c r="Q160" s="98">
        <v>15.9</v>
      </c>
      <c r="R160" s="98">
        <v>17.100000000000001</v>
      </c>
      <c r="S160" s="98">
        <v>15.3</v>
      </c>
      <c r="T160" s="98">
        <v>16.3</v>
      </c>
      <c r="U160" s="98">
        <v>10.3</v>
      </c>
      <c r="V160" s="98">
        <v>13.3</v>
      </c>
      <c r="W160" s="98">
        <v>8.6</v>
      </c>
      <c r="X160" s="98">
        <v>10</v>
      </c>
      <c r="Y160" s="98">
        <v>5.4</v>
      </c>
      <c r="Z160" s="98">
        <v>1.5</v>
      </c>
    </row>
    <row r="161" spans="1:26">
      <c r="A161" s="44">
        <v>45816</v>
      </c>
      <c r="B161" s="98">
        <v>29.875</v>
      </c>
      <c r="C161" s="48">
        <v>1011.6834150000001</v>
      </c>
      <c r="D161" s="98">
        <v>68.3</v>
      </c>
      <c r="E161" s="48">
        <v>1016.7103044302703</v>
      </c>
      <c r="F161" s="98">
        <v>4</v>
      </c>
      <c r="G161" s="98">
        <v>10</v>
      </c>
      <c r="H161" s="98">
        <v>7</v>
      </c>
      <c r="I161" s="98">
        <v>8</v>
      </c>
      <c r="J161" s="98">
        <v>3</v>
      </c>
      <c r="K161" s="98">
        <v>1</v>
      </c>
      <c r="L161" s="98">
        <v>0</v>
      </c>
      <c r="M161" s="98">
        <v>13.8</v>
      </c>
      <c r="N161" s="98">
        <v>10.3</v>
      </c>
      <c r="O161" s="45">
        <v>61.64736326333442</v>
      </c>
      <c r="P161" s="48">
        <v>6.5661267724932513</v>
      </c>
      <c r="Q161" s="98">
        <v>15.1</v>
      </c>
      <c r="R161" s="98">
        <v>16.5</v>
      </c>
      <c r="S161" s="98">
        <v>15.4</v>
      </c>
      <c r="T161" s="98">
        <v>18</v>
      </c>
      <c r="U161" s="98">
        <v>7.5</v>
      </c>
      <c r="V161" s="98">
        <v>12.75</v>
      </c>
      <c r="W161" s="98">
        <v>4.5999999999999996</v>
      </c>
      <c r="X161" s="98">
        <v>6.4</v>
      </c>
      <c r="Y161" s="98">
        <v>0.1</v>
      </c>
      <c r="Z161" s="98">
        <v>8.5</v>
      </c>
    </row>
    <row r="162" spans="1:26">
      <c r="A162" s="44">
        <v>45817</v>
      </c>
      <c r="B162" s="98">
        <v>30.036000000000001</v>
      </c>
      <c r="C162" s="48">
        <v>1017.1354996800001</v>
      </c>
      <c r="D162" s="98">
        <v>68.900000000000006</v>
      </c>
      <c r="E162" s="48">
        <v>1022.0602204548537</v>
      </c>
      <c r="F162" s="98">
        <v>6</v>
      </c>
      <c r="G162" s="98">
        <v>6</v>
      </c>
      <c r="H162" s="98">
        <v>4.1999999999999993</v>
      </c>
      <c r="I162" s="98">
        <v>8</v>
      </c>
      <c r="J162" s="98">
        <v>2</v>
      </c>
      <c r="K162" s="98">
        <v>1</v>
      </c>
      <c r="L162" s="98">
        <v>0</v>
      </c>
      <c r="M162" s="98">
        <v>16.899999999999999</v>
      </c>
      <c r="N162" s="98">
        <v>13.3</v>
      </c>
      <c r="O162" s="45">
        <v>64.355560076034266</v>
      </c>
      <c r="P162" s="48">
        <v>10.134452771273981</v>
      </c>
      <c r="Q162" s="98">
        <v>16</v>
      </c>
      <c r="R162" s="98">
        <v>16.899999999999999</v>
      </c>
      <c r="S162" s="98">
        <v>15.4</v>
      </c>
      <c r="T162" s="98">
        <v>19.7</v>
      </c>
      <c r="U162" s="98">
        <v>10.1</v>
      </c>
      <c r="V162" s="98">
        <v>14.899999999999999</v>
      </c>
      <c r="W162" s="98">
        <v>5.6</v>
      </c>
      <c r="X162" s="98">
        <v>8</v>
      </c>
      <c r="Y162" s="98">
        <v>0.1</v>
      </c>
      <c r="Z162" s="98">
        <v>7.9</v>
      </c>
    </row>
    <row r="163" spans="1:26">
      <c r="A163" s="44">
        <v>45818</v>
      </c>
      <c r="B163" s="98">
        <v>29.853999999999999</v>
      </c>
      <c r="C163" s="48">
        <v>1010.97227352</v>
      </c>
      <c r="D163" s="98">
        <v>69</v>
      </c>
      <c r="E163" s="48">
        <v>1015.8199055333154</v>
      </c>
      <c r="F163" s="98">
        <v>7</v>
      </c>
      <c r="G163" s="98">
        <v>13</v>
      </c>
      <c r="H163" s="98">
        <v>9.1</v>
      </c>
      <c r="I163" s="98">
        <v>8</v>
      </c>
      <c r="J163" s="98">
        <v>80</v>
      </c>
      <c r="K163" s="98">
        <v>1</v>
      </c>
      <c r="L163" s="98">
        <v>0</v>
      </c>
      <c r="M163" s="98">
        <v>17.5</v>
      </c>
      <c r="N163" s="98">
        <v>15.6</v>
      </c>
      <c r="O163" s="45">
        <v>81.00798583319569</v>
      </c>
      <c r="P163" s="48">
        <v>14.207418272291068</v>
      </c>
      <c r="Q163" s="98">
        <v>17.2</v>
      </c>
      <c r="R163" s="98">
        <v>17.399999999999999</v>
      </c>
      <c r="S163" s="98">
        <v>15.4</v>
      </c>
      <c r="T163" s="98">
        <v>22.4</v>
      </c>
      <c r="U163" s="98">
        <v>13.8</v>
      </c>
      <c r="V163" s="98">
        <v>18.100000000000001</v>
      </c>
      <c r="W163" s="98">
        <v>12.8</v>
      </c>
      <c r="X163" s="98">
        <v>14.7</v>
      </c>
      <c r="Y163" s="98">
        <v>0</v>
      </c>
      <c r="Z163" s="98">
        <v>8.1</v>
      </c>
    </row>
    <row r="164" spans="1:26">
      <c r="A164" s="44">
        <v>45819</v>
      </c>
      <c r="B164" s="98">
        <v>29.998000000000001</v>
      </c>
      <c r="C164" s="48">
        <v>1015.84867224</v>
      </c>
      <c r="D164" s="98">
        <v>69.5</v>
      </c>
      <c r="E164" s="48">
        <v>1020.7348419953909</v>
      </c>
      <c r="F164" s="98">
        <v>8</v>
      </c>
      <c r="G164" s="98">
        <v>10</v>
      </c>
      <c r="H164" s="98">
        <v>7</v>
      </c>
      <c r="I164" s="98">
        <v>8</v>
      </c>
      <c r="J164" s="98">
        <v>1</v>
      </c>
      <c r="K164" s="98">
        <v>0</v>
      </c>
      <c r="L164" s="98">
        <v>0</v>
      </c>
      <c r="M164" s="98">
        <v>16</v>
      </c>
      <c r="N164" s="98">
        <v>14.5</v>
      </c>
      <c r="O164" s="45">
        <v>84.205673855275492</v>
      </c>
      <c r="P164" s="48">
        <v>13.337096750192513</v>
      </c>
      <c r="Q164" s="98">
        <v>18.399999999999999</v>
      </c>
      <c r="R164" s="98">
        <v>17.600000000000001</v>
      </c>
      <c r="S164" s="98">
        <v>15.4</v>
      </c>
      <c r="T164" s="98">
        <v>22.6</v>
      </c>
      <c r="U164" s="98">
        <v>9.8000000000000007</v>
      </c>
      <c r="V164" s="98">
        <v>16.200000000000003</v>
      </c>
      <c r="W164" s="98">
        <v>4.5</v>
      </c>
      <c r="X164" s="98">
        <v>9</v>
      </c>
      <c r="Y164" s="98">
        <v>0</v>
      </c>
      <c r="Z164" s="98">
        <v>9.1</v>
      </c>
    </row>
    <row r="165" spans="1:26">
      <c r="A165" s="44">
        <v>45820</v>
      </c>
      <c r="B165" s="98">
        <v>29.718</v>
      </c>
      <c r="C165" s="48">
        <v>1006.36678584</v>
      </c>
      <c r="D165" s="98">
        <v>70</v>
      </c>
      <c r="E165" s="48">
        <v>1011.0299374914437</v>
      </c>
      <c r="F165" s="98">
        <v>6</v>
      </c>
      <c r="G165" s="98">
        <v>8</v>
      </c>
      <c r="H165" s="98">
        <v>5.6</v>
      </c>
      <c r="I165" s="98">
        <v>8</v>
      </c>
      <c r="J165" s="98">
        <v>1</v>
      </c>
      <c r="K165" s="98">
        <v>0</v>
      </c>
      <c r="L165" s="98">
        <v>0</v>
      </c>
      <c r="M165" s="98">
        <v>19.399999999999999</v>
      </c>
      <c r="N165" s="98">
        <v>16</v>
      </c>
      <c r="O165" s="45">
        <v>68.619046549704507</v>
      </c>
      <c r="P165" s="48">
        <v>13.486484758511207</v>
      </c>
      <c r="Q165" s="98">
        <v>18.7</v>
      </c>
      <c r="R165" s="98">
        <v>17.7</v>
      </c>
      <c r="S165" s="98">
        <v>15.5</v>
      </c>
      <c r="T165" s="98">
        <v>23</v>
      </c>
      <c r="U165" s="98">
        <v>11.1</v>
      </c>
      <c r="V165" s="98">
        <v>17.05</v>
      </c>
      <c r="W165" s="98">
        <v>8.1</v>
      </c>
      <c r="X165" s="98">
        <v>10.9</v>
      </c>
      <c r="Y165" s="98">
        <v>1.6</v>
      </c>
      <c r="Z165" s="98">
        <v>7.8</v>
      </c>
    </row>
    <row r="166" spans="1:26">
      <c r="A166" s="44">
        <v>45821</v>
      </c>
      <c r="B166" s="98">
        <v>29.957999999999998</v>
      </c>
      <c r="C166" s="48">
        <v>1014.49411704</v>
      </c>
      <c r="D166" s="98">
        <v>70.400000000000006</v>
      </c>
      <c r="E166" s="48">
        <v>1019.1303614456872</v>
      </c>
      <c r="F166" s="98">
        <v>1</v>
      </c>
      <c r="G166" s="98">
        <v>13</v>
      </c>
      <c r="H166" s="98">
        <v>9.1</v>
      </c>
      <c r="I166" s="98">
        <v>7</v>
      </c>
      <c r="J166" s="98">
        <v>2</v>
      </c>
      <c r="K166" s="98">
        <v>0</v>
      </c>
      <c r="L166" s="98">
        <v>0</v>
      </c>
      <c r="M166" s="98">
        <v>21.3</v>
      </c>
      <c r="N166" s="98">
        <v>16.5</v>
      </c>
      <c r="O166" s="45">
        <v>58.917780201827206</v>
      </c>
      <c r="P166" s="48">
        <v>12.950432857067547</v>
      </c>
      <c r="Q166" s="98">
        <v>19.5</v>
      </c>
      <c r="R166" s="98">
        <v>18</v>
      </c>
      <c r="S166" s="98">
        <v>15.7</v>
      </c>
      <c r="T166" s="98">
        <v>26.5</v>
      </c>
      <c r="U166" s="98">
        <v>14.6</v>
      </c>
      <c r="V166" s="98">
        <v>20.55</v>
      </c>
      <c r="W166" s="98">
        <v>12.1</v>
      </c>
      <c r="X166" s="98">
        <v>11</v>
      </c>
      <c r="Y166" s="98">
        <v>0</v>
      </c>
      <c r="Z166" s="98">
        <v>11.3</v>
      </c>
    </row>
    <row r="167" spans="1:26">
      <c r="A167" s="44">
        <v>45822</v>
      </c>
      <c r="B167" s="98">
        <v>29.838000000000001</v>
      </c>
      <c r="C167" s="48">
        <v>1010.4304514400001</v>
      </c>
      <c r="D167" s="98">
        <v>69.400000000000006</v>
      </c>
      <c r="E167" s="48">
        <v>1015.1429943475524</v>
      </c>
      <c r="F167" s="98">
        <v>3</v>
      </c>
      <c r="G167" s="98">
        <v>12</v>
      </c>
      <c r="H167" s="98">
        <v>8.3999999999999986</v>
      </c>
      <c r="I167" s="98">
        <v>8</v>
      </c>
      <c r="J167" s="98">
        <v>2</v>
      </c>
      <c r="K167" s="98">
        <v>0</v>
      </c>
      <c r="L167" s="98">
        <v>0</v>
      </c>
      <c r="M167" s="98">
        <v>20.7</v>
      </c>
      <c r="N167" s="98">
        <v>16</v>
      </c>
      <c r="O167" s="45">
        <v>59.048003537035896</v>
      </c>
      <c r="P167" s="48">
        <v>12.421237405680298</v>
      </c>
      <c r="Q167" s="98">
        <v>20</v>
      </c>
      <c r="R167" s="98">
        <v>18.2</v>
      </c>
      <c r="S167" s="98">
        <v>15.9</v>
      </c>
      <c r="T167" s="98">
        <v>23.8</v>
      </c>
      <c r="U167" s="98">
        <v>17</v>
      </c>
      <c r="V167" s="98">
        <v>20.399999999999999</v>
      </c>
      <c r="W167" s="98">
        <v>12.5</v>
      </c>
      <c r="X167" s="98">
        <v>11.6</v>
      </c>
      <c r="Y167" s="98">
        <v>0</v>
      </c>
      <c r="Z167" s="98">
        <v>7.2</v>
      </c>
    </row>
    <row r="168" spans="1:26">
      <c r="A168" s="44">
        <v>45823</v>
      </c>
      <c r="B168" s="98">
        <v>30.044</v>
      </c>
      <c r="C168" s="48">
        <v>1017.4064107200001</v>
      </c>
      <c r="D168" s="98">
        <v>71.2</v>
      </c>
      <c r="E168" s="48">
        <v>1022.0699612985998</v>
      </c>
      <c r="F168" s="98">
        <v>4</v>
      </c>
      <c r="G168" s="98">
        <v>12</v>
      </c>
      <c r="H168" s="98">
        <v>8.3999999999999986</v>
      </c>
      <c r="I168" s="98">
        <v>6</v>
      </c>
      <c r="J168" s="98">
        <v>2</v>
      </c>
      <c r="K168" s="98">
        <v>0</v>
      </c>
      <c r="L168" s="98">
        <v>0</v>
      </c>
      <c r="M168" s="98">
        <v>18.7</v>
      </c>
      <c r="N168" s="98">
        <v>15.6</v>
      </c>
      <c r="O168" s="45">
        <v>70.66669341619172</v>
      </c>
      <c r="P168" s="48">
        <v>13.267353251392112</v>
      </c>
      <c r="Q168" s="98">
        <v>19.2</v>
      </c>
      <c r="R168" s="98">
        <v>18</v>
      </c>
      <c r="S168" s="98">
        <v>15.9</v>
      </c>
      <c r="T168" s="98">
        <v>23.3</v>
      </c>
      <c r="U168" s="98">
        <v>11.5</v>
      </c>
      <c r="V168" s="98">
        <v>17.399999999999999</v>
      </c>
      <c r="W168" s="98">
        <v>8.1</v>
      </c>
      <c r="X168" s="98">
        <v>10.5</v>
      </c>
      <c r="Y168" s="98">
        <v>0</v>
      </c>
      <c r="Z168" s="98">
        <v>10.5</v>
      </c>
    </row>
    <row r="169" spans="1:26">
      <c r="A169" s="44">
        <v>45824</v>
      </c>
      <c r="B169" s="98">
        <v>30.236000000000001</v>
      </c>
      <c r="C169" s="48">
        <v>1023.9082756800001</v>
      </c>
      <c r="D169" s="98">
        <v>72</v>
      </c>
      <c r="E169" s="48">
        <v>1028.5008104229869</v>
      </c>
      <c r="F169" s="98">
        <v>1</v>
      </c>
      <c r="G169" s="98">
        <v>6</v>
      </c>
      <c r="H169" s="98">
        <v>4.1999999999999993</v>
      </c>
      <c r="I169" s="98">
        <v>8</v>
      </c>
      <c r="J169" s="98">
        <v>2</v>
      </c>
      <c r="K169" s="98">
        <v>0</v>
      </c>
      <c r="L169" s="98">
        <v>0</v>
      </c>
      <c r="M169" s="98">
        <v>20.399999999999999</v>
      </c>
      <c r="N169" s="98">
        <v>15</v>
      </c>
      <c r="O169" s="45">
        <v>53.10144192331466</v>
      </c>
      <c r="P169" s="48">
        <v>10.537606191287761</v>
      </c>
      <c r="Q169" s="98">
        <v>21.5</v>
      </c>
      <c r="R169" s="98">
        <v>19.3</v>
      </c>
      <c r="S169" s="98">
        <v>16</v>
      </c>
      <c r="T169" s="98">
        <v>24.3</v>
      </c>
      <c r="U169" s="98">
        <v>14.1</v>
      </c>
      <c r="V169" s="98">
        <v>19.2</v>
      </c>
      <c r="W169" s="98">
        <v>9.6999999999999993</v>
      </c>
      <c r="X169" s="98">
        <v>10.6</v>
      </c>
      <c r="Y169" s="98">
        <v>0</v>
      </c>
      <c r="Z169" s="98">
        <v>11.6</v>
      </c>
    </row>
    <row r="170" spans="1:26">
      <c r="A170" s="44">
        <v>45825</v>
      </c>
      <c r="B170" s="98">
        <v>30.167999999999999</v>
      </c>
      <c r="C170" s="48">
        <v>1021.60553184</v>
      </c>
      <c r="D170" s="98">
        <v>71.8</v>
      </c>
      <c r="E170" s="48">
        <v>1026.2304784800001</v>
      </c>
      <c r="F170" s="98">
        <v>8</v>
      </c>
      <c r="G170" s="98">
        <v>13</v>
      </c>
      <c r="H170" s="98">
        <v>9.1</v>
      </c>
      <c r="I170" s="98">
        <v>7</v>
      </c>
      <c r="J170" s="98">
        <v>2</v>
      </c>
      <c r="K170" s="98">
        <v>0</v>
      </c>
      <c r="L170" s="98">
        <v>0</v>
      </c>
      <c r="M170" s="98">
        <v>19.3</v>
      </c>
      <c r="N170" s="98">
        <v>15.6</v>
      </c>
      <c r="O170" s="45">
        <v>65.92286183740481</v>
      </c>
      <c r="P170" s="48">
        <v>12.777588073184734</v>
      </c>
      <c r="Q170" s="98">
        <v>21</v>
      </c>
      <c r="R170" s="98">
        <v>19.399999999999999</v>
      </c>
      <c r="S170" s="98">
        <v>16.2</v>
      </c>
      <c r="T170" s="98">
        <v>25.3</v>
      </c>
      <c r="U170" s="98">
        <v>12.1</v>
      </c>
      <c r="V170" s="98">
        <v>18.7</v>
      </c>
      <c r="W170" s="98">
        <v>9.8000000000000007</v>
      </c>
      <c r="X170" s="98">
        <v>12.1</v>
      </c>
      <c r="Y170" s="98" t="s">
        <v>60</v>
      </c>
      <c r="Z170" s="98">
        <v>12.6</v>
      </c>
    </row>
    <row r="171" spans="1:26">
      <c r="A171" s="44">
        <v>45826</v>
      </c>
      <c r="B171" s="98">
        <v>30.15</v>
      </c>
      <c r="C171" s="48">
        <v>1020.995982</v>
      </c>
      <c r="D171" s="98">
        <v>72</v>
      </c>
      <c r="E171" s="48">
        <v>1025.5472569051478</v>
      </c>
      <c r="F171" s="98">
        <v>3</v>
      </c>
      <c r="G171" s="98">
        <v>0</v>
      </c>
      <c r="H171" s="98">
        <v>0</v>
      </c>
      <c r="I171" s="98">
        <v>7</v>
      </c>
      <c r="J171" s="98">
        <v>1</v>
      </c>
      <c r="K171" s="98">
        <v>0</v>
      </c>
      <c r="L171" s="98">
        <v>0</v>
      </c>
      <c r="M171" s="98">
        <v>21</v>
      </c>
      <c r="N171" s="98">
        <v>17.5</v>
      </c>
      <c r="O171" s="45">
        <v>69.137061814347973</v>
      </c>
      <c r="P171" s="48">
        <v>15.131974341221476</v>
      </c>
      <c r="Q171" s="98">
        <v>22.5</v>
      </c>
      <c r="R171" s="98">
        <v>19.7</v>
      </c>
      <c r="S171" s="98">
        <v>16.399999999999999</v>
      </c>
      <c r="T171" s="98">
        <v>28.6</v>
      </c>
      <c r="U171" s="98">
        <v>12.2</v>
      </c>
      <c r="V171" s="98">
        <v>20.399999999999999</v>
      </c>
      <c r="W171" s="98">
        <v>9.8000000000000007</v>
      </c>
      <c r="X171" s="98">
        <v>12.8</v>
      </c>
      <c r="Y171" s="98">
        <v>0</v>
      </c>
      <c r="Z171" s="98">
        <v>14</v>
      </c>
    </row>
    <row r="172" spans="1:26">
      <c r="A172" s="44">
        <v>45827</v>
      </c>
      <c r="B172" s="98">
        <v>30.155999999999999</v>
      </c>
      <c r="C172" s="48">
        <v>1021.19916528</v>
      </c>
      <c r="D172" s="98">
        <v>74.8</v>
      </c>
      <c r="E172" s="48">
        <v>1025.4223114254751</v>
      </c>
      <c r="F172" s="98">
        <v>0</v>
      </c>
      <c r="G172" s="98">
        <v>4</v>
      </c>
      <c r="H172" s="98">
        <v>2.8</v>
      </c>
      <c r="I172" s="98">
        <v>8</v>
      </c>
      <c r="J172" s="98">
        <v>2</v>
      </c>
      <c r="K172" s="98">
        <v>0</v>
      </c>
      <c r="L172" s="98">
        <v>0</v>
      </c>
      <c r="M172" s="98">
        <v>23.5</v>
      </c>
      <c r="N172" s="98">
        <v>18.100000000000001</v>
      </c>
      <c r="O172" s="45">
        <v>56.778864905591611</v>
      </c>
      <c r="P172" s="48">
        <v>14.440255961447868</v>
      </c>
      <c r="Q172" s="98">
        <v>24</v>
      </c>
      <c r="R172" s="98">
        <v>20.5</v>
      </c>
      <c r="S172" s="98">
        <v>16.8</v>
      </c>
      <c r="T172" s="98">
        <v>30.4</v>
      </c>
      <c r="U172" s="98">
        <v>14.3</v>
      </c>
      <c r="V172" s="98">
        <v>22.35</v>
      </c>
      <c r="W172" s="98">
        <v>10.9</v>
      </c>
      <c r="X172" s="98">
        <v>13.7</v>
      </c>
      <c r="Y172" s="98">
        <v>0</v>
      </c>
      <c r="Z172" s="98">
        <v>14.2</v>
      </c>
    </row>
    <row r="173" spans="1:26">
      <c r="A173" s="44">
        <v>45828</v>
      </c>
      <c r="B173" s="98">
        <v>30.05</v>
      </c>
      <c r="C173" s="48">
        <v>1017.6095940000001</v>
      </c>
      <c r="D173" s="98">
        <v>75.400000000000006</v>
      </c>
      <c r="E173" s="48">
        <v>1021.7523533363236</v>
      </c>
      <c r="F173" s="98">
        <v>7</v>
      </c>
      <c r="G173" s="98">
        <v>8</v>
      </c>
      <c r="H173" s="98">
        <v>5.6</v>
      </c>
      <c r="I173" s="98">
        <v>8</v>
      </c>
      <c r="J173" s="98">
        <v>2</v>
      </c>
      <c r="K173" s="98">
        <v>0</v>
      </c>
      <c r="L173" s="98">
        <v>0</v>
      </c>
      <c r="M173" s="98">
        <v>23.4</v>
      </c>
      <c r="N173" s="98">
        <v>18.600000000000001</v>
      </c>
      <c r="O173" s="45">
        <v>61.090205053418067</v>
      </c>
      <c r="P173" s="48">
        <v>15.482808968344942</v>
      </c>
      <c r="Q173" s="98">
        <v>24.3</v>
      </c>
      <c r="R173" s="98">
        <v>21.3</v>
      </c>
      <c r="S173" s="98">
        <v>16.7</v>
      </c>
      <c r="T173" s="98">
        <v>29.3</v>
      </c>
      <c r="U173" s="98">
        <v>16</v>
      </c>
      <c r="V173" s="98">
        <v>22.65</v>
      </c>
      <c r="W173" s="98">
        <v>11.4</v>
      </c>
      <c r="X173" s="98">
        <v>15.2</v>
      </c>
      <c r="Y173" s="98">
        <v>0</v>
      </c>
      <c r="Z173" s="98">
        <v>9.9</v>
      </c>
    </row>
    <row r="174" spans="1:26">
      <c r="A174" s="44">
        <v>45829</v>
      </c>
      <c r="B174" s="98">
        <v>29.957999999999998</v>
      </c>
      <c r="C174" s="48">
        <v>1014.49411704</v>
      </c>
      <c r="D174" s="98">
        <v>76.2</v>
      </c>
      <c r="E174" s="48">
        <v>1018.4506061781834</v>
      </c>
      <c r="F174" s="98">
        <v>7</v>
      </c>
      <c r="G174" s="98">
        <v>10</v>
      </c>
      <c r="H174" s="98">
        <v>7</v>
      </c>
      <c r="I174" s="98">
        <v>8</v>
      </c>
      <c r="J174" s="98">
        <v>3</v>
      </c>
      <c r="K174" s="98">
        <v>0</v>
      </c>
      <c r="L174" s="98">
        <v>0</v>
      </c>
      <c r="M174" s="98">
        <v>26.4</v>
      </c>
      <c r="N174" s="98">
        <v>18.8</v>
      </c>
      <c r="O174" s="45">
        <v>45.344206432602</v>
      </c>
      <c r="P174" s="48">
        <v>13.6427654749602</v>
      </c>
      <c r="Q174" s="98">
        <v>24.2</v>
      </c>
      <c r="R174" s="98">
        <v>21.3</v>
      </c>
      <c r="S174" s="98">
        <v>17</v>
      </c>
      <c r="T174" s="98">
        <v>29.9</v>
      </c>
      <c r="U174" s="98">
        <v>15.1</v>
      </c>
      <c r="V174" s="98">
        <v>22.5</v>
      </c>
      <c r="W174" s="98">
        <v>10.8</v>
      </c>
      <c r="X174" s="98">
        <v>14.3</v>
      </c>
      <c r="Y174" s="98">
        <v>0.2</v>
      </c>
      <c r="Z174" s="98">
        <v>5.8</v>
      </c>
    </row>
    <row r="175" spans="1:26">
      <c r="A175" s="44">
        <v>45830</v>
      </c>
      <c r="B175" s="98">
        <v>29.827999999999999</v>
      </c>
      <c r="C175" s="48">
        <v>1010.0918126400001</v>
      </c>
      <c r="D175" s="98">
        <v>75.900000000000006</v>
      </c>
      <c r="E175" s="48">
        <v>1014.1936101676582</v>
      </c>
      <c r="F175" s="98">
        <v>6</v>
      </c>
      <c r="G175" s="98">
        <v>13</v>
      </c>
      <c r="H175" s="98">
        <v>9.1</v>
      </c>
      <c r="I175" s="98">
        <v>8</v>
      </c>
      <c r="J175" s="98">
        <v>1</v>
      </c>
      <c r="K175" s="98">
        <v>0</v>
      </c>
      <c r="L175" s="98">
        <v>0</v>
      </c>
      <c r="M175" s="98">
        <v>21.2</v>
      </c>
      <c r="N175" s="98">
        <v>16.3</v>
      </c>
      <c r="O175" s="45">
        <v>58.019080959908855</v>
      </c>
      <c r="P175" s="48">
        <v>12.622076688910806</v>
      </c>
      <c r="Q175" s="98">
        <v>23.2</v>
      </c>
      <c r="R175" s="98">
        <v>20.9</v>
      </c>
      <c r="S175" s="98">
        <v>17.100000000000001</v>
      </c>
      <c r="T175" s="98">
        <v>23.6</v>
      </c>
      <c r="U175" s="98">
        <v>14.3</v>
      </c>
      <c r="V175" s="98">
        <v>18.950000000000003</v>
      </c>
      <c r="W175" s="98">
        <v>10.6</v>
      </c>
      <c r="X175" s="98">
        <v>13.9</v>
      </c>
      <c r="Y175" s="98">
        <v>0</v>
      </c>
      <c r="Z175" s="98">
        <v>5.6</v>
      </c>
    </row>
    <row r="176" spans="1:26">
      <c r="A176" s="44">
        <v>45831</v>
      </c>
      <c r="B176" s="98">
        <v>29.81</v>
      </c>
      <c r="C176" s="48">
        <v>1009.4822628000001</v>
      </c>
      <c r="D176" s="98">
        <v>73.2</v>
      </c>
      <c r="E176" s="48">
        <v>1013.9579117556634</v>
      </c>
      <c r="F176" s="98">
        <v>7</v>
      </c>
      <c r="G176" s="98">
        <v>11</v>
      </c>
      <c r="H176" s="98">
        <v>7.6999999999999993</v>
      </c>
      <c r="I176" s="98">
        <v>8</v>
      </c>
      <c r="J176" s="98">
        <v>3</v>
      </c>
      <c r="K176" s="98">
        <v>0</v>
      </c>
      <c r="L176" s="98">
        <v>0</v>
      </c>
      <c r="M176" s="98">
        <v>16.7</v>
      </c>
      <c r="N176" s="98">
        <v>11.9</v>
      </c>
      <c r="O176" s="45">
        <v>53.075205253214023</v>
      </c>
      <c r="P176" s="48">
        <v>7.0999782727609979</v>
      </c>
      <c r="Q176" s="98">
        <v>21.3</v>
      </c>
      <c r="R176" s="98">
        <v>20.399999999999999</v>
      </c>
      <c r="S176" s="98">
        <v>17.399999999999999</v>
      </c>
      <c r="T176" s="98">
        <v>21.9</v>
      </c>
      <c r="U176" s="98">
        <v>13.5</v>
      </c>
      <c r="V176" s="98">
        <v>17.7</v>
      </c>
      <c r="W176" s="98">
        <v>11</v>
      </c>
      <c r="X176" s="98">
        <v>13</v>
      </c>
      <c r="Y176" s="98">
        <v>1</v>
      </c>
      <c r="Z176" s="98">
        <v>13.4</v>
      </c>
    </row>
    <row r="177" spans="1:26">
      <c r="A177" s="44">
        <v>45832</v>
      </c>
      <c r="B177" s="98">
        <v>29.756</v>
      </c>
      <c r="C177" s="48">
        <v>1007.6536132800001</v>
      </c>
      <c r="D177" s="98">
        <v>73.5</v>
      </c>
      <c r="E177" s="48">
        <v>1012.0428667015017</v>
      </c>
      <c r="F177" s="98">
        <v>8</v>
      </c>
      <c r="G177" s="98">
        <v>18</v>
      </c>
      <c r="H177" s="98">
        <v>12.6</v>
      </c>
      <c r="I177" s="98">
        <v>8</v>
      </c>
      <c r="J177" s="98">
        <v>2</v>
      </c>
      <c r="K177" s="98">
        <v>0</v>
      </c>
      <c r="L177" s="98">
        <v>0</v>
      </c>
      <c r="M177" s="98">
        <v>18.2</v>
      </c>
      <c r="N177" s="98">
        <v>16.100000000000001</v>
      </c>
      <c r="O177" s="45">
        <v>79.503306572546535</v>
      </c>
      <c r="P177" s="48">
        <v>14.599237130609312</v>
      </c>
      <c r="Q177" s="98">
        <v>20.3</v>
      </c>
      <c r="R177" s="98">
        <v>20</v>
      </c>
      <c r="S177" s="98">
        <v>17.399999999999999</v>
      </c>
      <c r="T177" s="98">
        <v>25.3</v>
      </c>
      <c r="U177" s="98">
        <v>13</v>
      </c>
      <c r="V177" s="98">
        <v>19.149999999999999</v>
      </c>
      <c r="W177" s="98">
        <v>10.7</v>
      </c>
      <c r="X177" s="98">
        <v>12.8</v>
      </c>
      <c r="Y177" s="98">
        <v>0</v>
      </c>
      <c r="Z177" s="98">
        <v>3.7</v>
      </c>
    </row>
    <row r="178" spans="1:26">
      <c r="A178" s="44">
        <v>45833</v>
      </c>
      <c r="B178" s="98">
        <v>29.797999999999998</v>
      </c>
      <c r="C178" s="48">
        <v>1009.07589624</v>
      </c>
      <c r="D178" s="98">
        <v>74.5</v>
      </c>
      <c r="E178" s="48">
        <v>1013.3061312168254</v>
      </c>
      <c r="F178" s="98">
        <v>6</v>
      </c>
      <c r="G178" s="98">
        <v>4</v>
      </c>
      <c r="H178" s="98">
        <v>2.8</v>
      </c>
      <c r="I178" s="98">
        <v>8</v>
      </c>
      <c r="J178" s="98">
        <v>3</v>
      </c>
      <c r="K178" s="98">
        <v>0</v>
      </c>
      <c r="L178" s="98">
        <v>0</v>
      </c>
      <c r="M178" s="98">
        <v>20.9</v>
      </c>
      <c r="N178" s="98">
        <v>17</v>
      </c>
      <c r="O178" s="45">
        <v>65.748817169157334</v>
      </c>
      <c r="P178" s="48">
        <v>14.258095368888032</v>
      </c>
      <c r="Q178" s="98">
        <v>22.8</v>
      </c>
      <c r="R178" s="98">
        <v>20.399999999999999</v>
      </c>
      <c r="S178" s="98">
        <v>17.3</v>
      </c>
      <c r="T178" s="98">
        <v>25.4</v>
      </c>
      <c r="U178" s="98">
        <v>16.399999999999999</v>
      </c>
      <c r="V178" s="98">
        <v>20.9</v>
      </c>
      <c r="W178" s="98">
        <v>14.3</v>
      </c>
      <c r="X178" s="98">
        <v>16</v>
      </c>
      <c r="Y178" s="98">
        <v>0</v>
      </c>
      <c r="Z178" s="98">
        <v>6.3</v>
      </c>
    </row>
    <row r="179" spans="1:26">
      <c r="A179" s="44">
        <v>45834</v>
      </c>
      <c r="B179" s="98">
        <v>29.707999999999998</v>
      </c>
      <c r="C179" s="48">
        <v>1006.02814704</v>
      </c>
      <c r="D179" s="98">
        <v>74.3</v>
      </c>
      <c r="E179" s="48">
        <v>1010.2667665517653</v>
      </c>
      <c r="F179" s="98">
        <v>8</v>
      </c>
      <c r="G179" s="98">
        <v>16</v>
      </c>
      <c r="H179" s="98">
        <v>11.2</v>
      </c>
      <c r="I179" s="98">
        <v>8</v>
      </c>
      <c r="J179" s="98">
        <v>2</v>
      </c>
      <c r="K179" s="98">
        <v>0</v>
      </c>
      <c r="L179" s="98">
        <v>0</v>
      </c>
      <c r="M179" s="98">
        <v>20.399999999999999</v>
      </c>
      <c r="N179" s="98">
        <v>17.5</v>
      </c>
      <c r="O179" s="45">
        <v>73.745696506937591</v>
      </c>
      <c r="P179" s="48">
        <v>15.560941006159403</v>
      </c>
      <c r="Q179" s="98">
        <v>22.6</v>
      </c>
      <c r="R179" s="98">
        <v>20.7</v>
      </c>
      <c r="S179" s="98">
        <v>17.399999999999999</v>
      </c>
      <c r="T179" s="98">
        <v>23.3</v>
      </c>
      <c r="U179" s="98">
        <v>16.600000000000001</v>
      </c>
      <c r="V179" s="98">
        <v>19.950000000000003</v>
      </c>
      <c r="W179" s="98">
        <v>14.5</v>
      </c>
      <c r="X179" s="98" t="s">
        <v>105</v>
      </c>
      <c r="Y179" s="98">
        <v>3.9</v>
      </c>
      <c r="Z179" s="98">
        <v>8.5</v>
      </c>
    </row>
    <row r="180" spans="1:26">
      <c r="A180" s="44">
        <v>45835</v>
      </c>
      <c r="B180" s="98">
        <v>29.998000000000001</v>
      </c>
      <c r="C180" s="48">
        <v>1015.84867224</v>
      </c>
      <c r="D180" s="98">
        <v>73.2</v>
      </c>
      <c r="E180" s="48">
        <v>1020.293367937216</v>
      </c>
      <c r="F180" s="98">
        <v>7</v>
      </c>
      <c r="G180" s="98">
        <v>10</v>
      </c>
      <c r="H180" s="98">
        <v>7</v>
      </c>
      <c r="I180" s="98">
        <v>8</v>
      </c>
      <c r="J180" s="98">
        <v>2</v>
      </c>
      <c r="K180" s="98">
        <v>1</v>
      </c>
      <c r="L180" s="98">
        <v>0</v>
      </c>
      <c r="M180" s="98">
        <v>19.5</v>
      </c>
      <c r="N180" s="98">
        <v>16.100000000000001</v>
      </c>
      <c r="O180" s="45">
        <v>68.707235719557957</v>
      </c>
      <c r="P180" s="48">
        <v>13.601766121190058</v>
      </c>
      <c r="Q180" s="98">
        <v>20.6</v>
      </c>
      <c r="R180" s="98">
        <v>20.7</v>
      </c>
      <c r="S180" s="98">
        <v>17.5</v>
      </c>
      <c r="T180" s="98">
        <v>28</v>
      </c>
      <c r="U180" s="98">
        <v>12.3</v>
      </c>
      <c r="V180" s="98">
        <v>20.149999999999999</v>
      </c>
      <c r="W180" s="98">
        <v>12.2</v>
      </c>
      <c r="X180" s="98" t="s">
        <v>105</v>
      </c>
      <c r="Y180" s="98" t="s">
        <v>22</v>
      </c>
      <c r="Z180" s="98">
        <v>8.8000000000000007</v>
      </c>
    </row>
    <row r="181" spans="1:26">
      <c r="A181" s="44">
        <v>45836</v>
      </c>
      <c r="B181" s="98">
        <v>30.033999999999999</v>
      </c>
      <c r="C181" s="48">
        <v>1017.06777192</v>
      </c>
      <c r="D181" s="98">
        <v>75</v>
      </c>
      <c r="E181" s="48">
        <v>1021.2663604583034</v>
      </c>
      <c r="F181" s="98">
        <v>8</v>
      </c>
      <c r="G181" s="98">
        <v>10</v>
      </c>
      <c r="H181" s="98">
        <v>7</v>
      </c>
      <c r="I181" s="98">
        <v>8</v>
      </c>
      <c r="J181" s="98">
        <v>50</v>
      </c>
      <c r="K181" s="98">
        <v>1</v>
      </c>
      <c r="L181" s="98">
        <v>0</v>
      </c>
      <c r="M181" s="98">
        <v>22.6</v>
      </c>
      <c r="N181" s="98">
        <v>19.8</v>
      </c>
      <c r="O181" s="45">
        <v>76.030626025045805</v>
      </c>
      <c r="P181" s="48">
        <v>18.16534395289014</v>
      </c>
      <c r="Q181" s="98">
        <v>23</v>
      </c>
      <c r="R181" s="98">
        <v>21</v>
      </c>
      <c r="S181" s="98">
        <v>17.7</v>
      </c>
      <c r="T181" s="98">
        <v>28.4</v>
      </c>
      <c r="U181" s="98">
        <v>19</v>
      </c>
      <c r="V181" s="98">
        <v>23.7</v>
      </c>
      <c r="W181" s="98">
        <v>17.600000000000001</v>
      </c>
      <c r="X181" s="98" t="s">
        <v>105</v>
      </c>
      <c r="Y181" s="98" t="s">
        <v>60</v>
      </c>
      <c r="Z181" s="98">
        <v>9.1</v>
      </c>
    </row>
    <row r="182" spans="1:26">
      <c r="A182" s="44">
        <v>45837</v>
      </c>
      <c r="B182" s="98">
        <v>30.161000000000001</v>
      </c>
      <c r="C182" s="48">
        <v>1021.3684846800001</v>
      </c>
      <c r="D182" s="98">
        <v>76.400000000000006</v>
      </c>
      <c r="E182" s="48">
        <v>1025.4973670476784</v>
      </c>
      <c r="F182" s="98">
        <v>8</v>
      </c>
      <c r="G182" s="98">
        <v>0</v>
      </c>
      <c r="H182" s="98">
        <v>0</v>
      </c>
      <c r="I182" s="98">
        <v>7</v>
      </c>
      <c r="J182" s="98">
        <v>2</v>
      </c>
      <c r="K182" s="98">
        <v>0</v>
      </c>
      <c r="L182" s="98">
        <v>0</v>
      </c>
      <c r="M182" s="98">
        <v>21.8</v>
      </c>
      <c r="N182" s="98">
        <v>19.399999999999999</v>
      </c>
      <c r="O182" s="45">
        <v>78.884246905946839</v>
      </c>
      <c r="P182" s="48">
        <v>17.975917005686643</v>
      </c>
      <c r="Q182" s="98">
        <v>24.5</v>
      </c>
      <c r="R182" s="98">
        <v>21.7</v>
      </c>
      <c r="S182" s="98">
        <v>17.8</v>
      </c>
      <c r="T182" s="98">
        <v>28.7</v>
      </c>
      <c r="U182" s="98">
        <v>18.8</v>
      </c>
      <c r="V182" s="98">
        <v>23.75</v>
      </c>
      <c r="W182" s="98">
        <v>15.6</v>
      </c>
      <c r="X182" s="98" t="s">
        <v>105</v>
      </c>
      <c r="Y182" s="98">
        <v>0</v>
      </c>
      <c r="Z182" s="98">
        <v>6.65</v>
      </c>
    </row>
    <row r="183" spans="1:26">
      <c r="A183" s="44">
        <v>45838</v>
      </c>
      <c r="B183" s="98">
        <v>29.984000000000002</v>
      </c>
      <c r="C183" s="48">
        <v>1015.3745779200001</v>
      </c>
      <c r="D183" s="98">
        <v>76.7</v>
      </c>
      <c r="E183" s="48">
        <v>1019.3543367054714</v>
      </c>
      <c r="F183" s="98">
        <v>4</v>
      </c>
      <c r="G183" s="98">
        <v>5</v>
      </c>
      <c r="H183" s="98">
        <v>3.5</v>
      </c>
      <c r="I183" s="98">
        <v>8</v>
      </c>
      <c r="J183" s="98">
        <v>3</v>
      </c>
      <c r="K183" s="98">
        <v>0</v>
      </c>
      <c r="L183" s="98">
        <v>0</v>
      </c>
      <c r="M183" s="98">
        <v>24.3</v>
      </c>
      <c r="N183" s="98">
        <v>19.8</v>
      </c>
      <c r="O183" s="45">
        <v>64.13640241231306</v>
      </c>
      <c r="P183" s="48">
        <v>17.095892356535487</v>
      </c>
      <c r="Q183" s="98">
        <v>24.7</v>
      </c>
      <c r="R183" s="98">
        <v>22</v>
      </c>
      <c r="S183" s="98">
        <v>17.899999999999999</v>
      </c>
      <c r="T183" s="98">
        <v>31.9</v>
      </c>
      <c r="U183" s="98">
        <v>17.899999999999999</v>
      </c>
      <c r="V183" s="98">
        <v>24.9</v>
      </c>
      <c r="W183" s="98">
        <v>14.3</v>
      </c>
      <c r="X183" s="98" t="s">
        <v>105</v>
      </c>
      <c r="Y183" s="98">
        <v>0</v>
      </c>
      <c r="Z183" s="98">
        <v>12.899999999999999</v>
      </c>
    </row>
    <row r="184" spans="1:26">
      <c r="A184" s="44">
        <v>45839</v>
      </c>
      <c r="B184" s="99">
        <v>29.835999999999999</v>
      </c>
      <c r="C184" s="48">
        <v>1010.36272368</v>
      </c>
      <c r="D184" s="48">
        <v>78.2</v>
      </c>
      <c r="E184" s="48">
        <v>1014.1217584537857</v>
      </c>
      <c r="F184" s="45">
        <v>4</v>
      </c>
      <c r="G184" s="45">
        <v>0</v>
      </c>
      <c r="H184" s="98">
        <v>0</v>
      </c>
      <c r="I184" s="98">
        <v>8</v>
      </c>
      <c r="J184" s="46">
        <v>1</v>
      </c>
      <c r="K184" s="98">
        <v>0</v>
      </c>
      <c r="L184" s="98">
        <v>0</v>
      </c>
      <c r="M184" s="48">
        <v>25.8</v>
      </c>
      <c r="N184" s="48">
        <v>21.2</v>
      </c>
      <c r="O184" s="45">
        <v>64.677797016045091</v>
      </c>
      <c r="P184" s="48">
        <v>18.650252273364053</v>
      </c>
      <c r="Q184" s="49">
        <v>27</v>
      </c>
      <c r="R184" s="48">
        <v>22.8</v>
      </c>
      <c r="S184" s="48">
        <v>17.899999999999999</v>
      </c>
      <c r="T184" s="48">
        <v>31.4</v>
      </c>
      <c r="U184" s="48">
        <v>21</v>
      </c>
      <c r="V184" s="48">
        <v>26.2</v>
      </c>
      <c r="W184" s="48">
        <v>17.8</v>
      </c>
      <c r="X184" s="48" t="s">
        <v>105</v>
      </c>
      <c r="Y184" s="97">
        <v>0</v>
      </c>
      <c r="Z184" s="100">
        <v>9.3000000000000007</v>
      </c>
    </row>
    <row r="185" spans="1:26">
      <c r="A185" s="44">
        <v>45840</v>
      </c>
      <c r="B185" s="99">
        <v>29.928000000000001</v>
      </c>
      <c r="C185" s="48">
        <v>1013.4782006400001</v>
      </c>
      <c r="D185" s="48">
        <v>76</v>
      </c>
      <c r="E185" s="48">
        <v>1017.7604426240586</v>
      </c>
      <c r="F185" s="45">
        <v>8</v>
      </c>
      <c r="G185" s="45">
        <v>8</v>
      </c>
      <c r="H185" s="98">
        <v>5.6</v>
      </c>
      <c r="I185" s="98">
        <v>5</v>
      </c>
      <c r="J185" s="46">
        <v>50</v>
      </c>
      <c r="K185" s="98">
        <v>0</v>
      </c>
      <c r="L185" s="98">
        <v>0</v>
      </c>
      <c r="M185" s="48">
        <v>15.7</v>
      </c>
      <c r="N185" s="48">
        <v>14.3</v>
      </c>
      <c r="O185" s="45">
        <v>85.096113728437942</v>
      </c>
      <c r="P185" s="48">
        <v>13.204222091411893</v>
      </c>
      <c r="Q185" s="49">
        <v>24</v>
      </c>
      <c r="R185" s="48">
        <v>23</v>
      </c>
      <c r="S185" s="48">
        <v>18.2</v>
      </c>
      <c r="T185" s="48">
        <v>24.2</v>
      </c>
      <c r="U185" s="48">
        <v>15.5</v>
      </c>
      <c r="V185" s="48">
        <v>19.850000000000001</v>
      </c>
      <c r="W185" s="48">
        <v>15.6</v>
      </c>
      <c r="X185" s="48" t="s">
        <v>105</v>
      </c>
      <c r="Y185" s="97">
        <v>0</v>
      </c>
      <c r="Z185" s="100">
        <v>9.3000000000000007</v>
      </c>
    </row>
    <row r="186" spans="1:26">
      <c r="A186" s="44">
        <v>45841</v>
      </c>
      <c r="B186" s="99">
        <v>30.26</v>
      </c>
      <c r="C186" s="48">
        <v>1024.7210088000002</v>
      </c>
      <c r="D186" s="48">
        <v>74.400000000000006</v>
      </c>
      <c r="E186" s="48">
        <v>1029.1278281334926</v>
      </c>
      <c r="F186" s="45">
        <v>1</v>
      </c>
      <c r="G186" s="45">
        <v>0</v>
      </c>
      <c r="H186" s="98">
        <v>0</v>
      </c>
      <c r="I186" s="98">
        <v>8</v>
      </c>
      <c r="J186" s="46">
        <v>2</v>
      </c>
      <c r="K186" s="98">
        <v>0</v>
      </c>
      <c r="L186" s="98">
        <v>0</v>
      </c>
      <c r="M186" s="48">
        <v>19.5</v>
      </c>
      <c r="N186" s="48">
        <v>13.1</v>
      </c>
      <c r="O186" s="45">
        <v>43.895486708261373</v>
      </c>
      <c r="P186" s="48">
        <v>6.8979811594314304</v>
      </c>
      <c r="Q186" s="49">
        <v>22.4</v>
      </c>
      <c r="R186" s="48">
        <v>21.9</v>
      </c>
      <c r="S186" s="48">
        <v>18.5</v>
      </c>
      <c r="T186" s="48">
        <v>24.1</v>
      </c>
      <c r="U186" s="48">
        <v>9.6999999999999993</v>
      </c>
      <c r="V186" s="48">
        <v>16.899999999999999</v>
      </c>
      <c r="W186" s="48">
        <v>4.8</v>
      </c>
      <c r="X186" s="48" t="s">
        <v>105</v>
      </c>
      <c r="Y186" s="97">
        <v>0</v>
      </c>
      <c r="Z186" s="100">
        <v>11.7</v>
      </c>
    </row>
    <row r="187" spans="1:26">
      <c r="A187" s="44">
        <v>45842</v>
      </c>
      <c r="B187" s="99">
        <v>30.242000000000001</v>
      </c>
      <c r="C187" s="48">
        <v>1024.1114589600002</v>
      </c>
      <c r="D187" s="48">
        <v>75.599999999999994</v>
      </c>
      <c r="E187" s="48">
        <v>1028.3740276228402</v>
      </c>
      <c r="F187" s="45">
        <v>7</v>
      </c>
      <c r="G187" s="45">
        <v>8</v>
      </c>
      <c r="H187" s="98">
        <v>5.6</v>
      </c>
      <c r="I187" s="98">
        <v>8</v>
      </c>
      <c r="J187" s="46">
        <v>2</v>
      </c>
      <c r="K187" s="98">
        <v>0</v>
      </c>
      <c r="L187" s="98">
        <v>0</v>
      </c>
      <c r="M187" s="48">
        <v>20.5</v>
      </c>
      <c r="N187" s="48">
        <v>15.4</v>
      </c>
      <c r="O187" s="45">
        <v>55.611842101438214</v>
      </c>
      <c r="P187" s="48">
        <v>11.325504718594733</v>
      </c>
      <c r="Q187" s="49">
        <v>22.6</v>
      </c>
      <c r="R187" s="48">
        <v>21.3</v>
      </c>
      <c r="S187" s="48">
        <v>18.600000000000001</v>
      </c>
      <c r="T187" s="48">
        <v>26.2</v>
      </c>
      <c r="U187" s="48">
        <v>11.9</v>
      </c>
      <c r="V187" s="48">
        <v>19.05</v>
      </c>
      <c r="W187" s="48">
        <v>7.8</v>
      </c>
      <c r="X187" s="48" t="s">
        <v>105</v>
      </c>
      <c r="Y187" s="97">
        <v>0</v>
      </c>
      <c r="Z187" s="100">
        <v>10.6</v>
      </c>
    </row>
    <row r="188" spans="1:26">
      <c r="A188" s="44">
        <v>45843</v>
      </c>
      <c r="B188" s="99">
        <v>29.888000000000002</v>
      </c>
      <c r="C188" s="48">
        <v>1012.1236454400001</v>
      </c>
      <c r="D188" s="48">
        <v>76</v>
      </c>
      <c r="E188" s="48">
        <v>1016.2797035472646</v>
      </c>
      <c r="F188" s="45">
        <v>8</v>
      </c>
      <c r="G188" s="45">
        <v>15</v>
      </c>
      <c r="H188" s="98">
        <v>10.5</v>
      </c>
      <c r="I188" s="98">
        <v>8</v>
      </c>
      <c r="J188" s="46">
        <v>2</v>
      </c>
      <c r="K188" s="98">
        <v>0</v>
      </c>
      <c r="L188" s="98">
        <v>0</v>
      </c>
      <c r="M188" s="48">
        <v>19.600000000000001</v>
      </c>
      <c r="N188" s="48">
        <v>17.3</v>
      </c>
      <c r="O188" s="45">
        <v>78.498027699202567</v>
      </c>
      <c r="P188" s="48">
        <v>15.761929681026162</v>
      </c>
      <c r="Q188" s="49">
        <v>22.5</v>
      </c>
      <c r="R188" s="48">
        <v>20.9</v>
      </c>
      <c r="S188" s="48">
        <v>18.3</v>
      </c>
      <c r="T188" s="48">
        <v>23.2</v>
      </c>
      <c r="U188" s="48">
        <v>12.4</v>
      </c>
      <c r="V188" s="48">
        <v>17.8</v>
      </c>
      <c r="W188" s="48">
        <v>15.5</v>
      </c>
      <c r="X188" s="48" t="s">
        <v>105</v>
      </c>
      <c r="Y188" s="97">
        <v>0</v>
      </c>
      <c r="Z188" s="100">
        <v>4.2</v>
      </c>
    </row>
    <row r="189" spans="1:26">
      <c r="A189" s="44">
        <v>45844</v>
      </c>
      <c r="B189" s="99">
        <v>29.608000000000001</v>
      </c>
      <c r="C189" s="48">
        <v>1002.6417590400001</v>
      </c>
      <c r="D189" s="48">
        <v>75.400000000000006</v>
      </c>
      <c r="E189" s="48">
        <v>1006.8227284596744</v>
      </c>
      <c r="F189" s="45">
        <v>8</v>
      </c>
      <c r="G189" s="45">
        <v>6</v>
      </c>
      <c r="H189" s="98">
        <v>4.1999999999999993</v>
      </c>
      <c r="I189" s="98">
        <v>8</v>
      </c>
      <c r="J189" s="46">
        <v>62</v>
      </c>
      <c r="K189" s="98">
        <v>0</v>
      </c>
      <c r="L189" s="98">
        <v>0</v>
      </c>
      <c r="M189" s="48">
        <v>18</v>
      </c>
      <c r="N189" s="48">
        <v>15.6</v>
      </c>
      <c r="O189" s="45">
        <v>76.55508035330503</v>
      </c>
      <c r="P189" s="48">
        <v>13.821852251647559</v>
      </c>
      <c r="Q189" s="49">
        <v>21.4</v>
      </c>
      <c r="R189" s="48">
        <v>21</v>
      </c>
      <c r="S189" s="48">
        <v>18.5</v>
      </c>
      <c r="T189" s="48">
        <v>23</v>
      </c>
      <c r="U189" s="48">
        <v>14.6</v>
      </c>
      <c r="V189" s="48">
        <v>18.8</v>
      </c>
      <c r="W189" s="48">
        <v>11</v>
      </c>
      <c r="X189" s="48" t="s">
        <v>105</v>
      </c>
      <c r="Y189" s="97">
        <v>5</v>
      </c>
      <c r="Z189" s="100">
        <v>4.5</v>
      </c>
    </row>
    <row r="190" spans="1:26">
      <c r="A190" s="44">
        <v>45845</v>
      </c>
      <c r="B190" s="99">
        <v>29.795999999999999</v>
      </c>
      <c r="C190" s="48">
        <v>1009.00816848</v>
      </c>
      <c r="D190" s="48">
        <v>70.2</v>
      </c>
      <c r="E190" s="48">
        <v>1013.7862813715416</v>
      </c>
      <c r="F190" s="45">
        <v>6</v>
      </c>
      <c r="G190" s="45">
        <v>10</v>
      </c>
      <c r="H190" s="98">
        <v>7</v>
      </c>
      <c r="I190" s="98">
        <v>8</v>
      </c>
      <c r="J190" s="46">
        <v>1</v>
      </c>
      <c r="K190" s="98">
        <v>0</v>
      </c>
      <c r="L190" s="98">
        <v>0</v>
      </c>
      <c r="M190" s="48">
        <v>15.6</v>
      </c>
      <c r="N190" s="48">
        <v>12.4</v>
      </c>
      <c r="O190" s="45">
        <v>66.793514787775663</v>
      </c>
      <c r="P190" s="48">
        <v>9.4527077907578487</v>
      </c>
      <c r="Q190" s="49">
        <v>20.2</v>
      </c>
      <c r="R190" s="48">
        <v>20.6</v>
      </c>
      <c r="S190" s="48">
        <v>18.5</v>
      </c>
      <c r="T190" s="48">
        <v>22</v>
      </c>
      <c r="U190" s="48">
        <v>12.3</v>
      </c>
      <c r="V190" s="48">
        <v>17.149999999999999</v>
      </c>
      <c r="W190" s="48">
        <v>12.8</v>
      </c>
      <c r="X190" s="48" t="s">
        <v>105</v>
      </c>
      <c r="Y190" s="97">
        <v>0.5</v>
      </c>
      <c r="Z190" s="100">
        <v>14.4</v>
      </c>
    </row>
    <row r="191" spans="1:26">
      <c r="A191" s="44">
        <v>45846</v>
      </c>
      <c r="B191" s="99">
        <v>29.95</v>
      </c>
      <c r="C191" s="48">
        <v>1014.223206</v>
      </c>
      <c r="D191" s="48">
        <v>70</v>
      </c>
      <c r="E191" s="48">
        <v>1019.0089550106062</v>
      </c>
      <c r="F191" s="45">
        <v>3</v>
      </c>
      <c r="G191" s="45">
        <v>8</v>
      </c>
      <c r="H191" s="98">
        <v>5.6</v>
      </c>
      <c r="I191" s="98">
        <v>8</v>
      </c>
      <c r="J191" s="46">
        <v>2</v>
      </c>
      <c r="K191" s="98">
        <v>0</v>
      </c>
      <c r="L191" s="98">
        <v>0</v>
      </c>
      <c r="M191" s="48">
        <v>17.399999999999999</v>
      </c>
      <c r="N191" s="48">
        <v>13.2</v>
      </c>
      <c r="O191" s="45">
        <v>59.432718585720501</v>
      </c>
      <c r="P191" s="48">
        <v>9.420110730377786</v>
      </c>
      <c r="Q191" s="49">
        <v>19.3</v>
      </c>
      <c r="R191" s="48">
        <v>20.3</v>
      </c>
      <c r="S191" s="48">
        <v>18.7</v>
      </c>
      <c r="T191" s="48">
        <v>25</v>
      </c>
      <c r="U191" s="48">
        <v>10.6</v>
      </c>
      <c r="V191" s="48">
        <v>17.8</v>
      </c>
      <c r="W191" s="48">
        <v>8.9</v>
      </c>
      <c r="X191" s="48" t="s">
        <v>105</v>
      </c>
      <c r="Y191" s="97" t="s">
        <v>60</v>
      </c>
      <c r="Z191" s="100">
        <v>15.7</v>
      </c>
    </row>
    <row r="192" spans="1:26">
      <c r="A192" s="44">
        <v>45847</v>
      </c>
      <c r="B192" s="99">
        <v>30.068000000000001</v>
      </c>
      <c r="C192" s="48">
        <v>1018.2191438400001</v>
      </c>
      <c r="D192" s="48">
        <v>74.8</v>
      </c>
      <c r="E192" s="48">
        <v>1022.5280419572788</v>
      </c>
      <c r="F192" s="45">
        <v>8</v>
      </c>
      <c r="G192" s="45">
        <v>0</v>
      </c>
      <c r="H192" s="98">
        <v>0</v>
      </c>
      <c r="I192" s="98">
        <v>8</v>
      </c>
      <c r="J192" s="46">
        <v>3</v>
      </c>
      <c r="K192" s="98">
        <v>0</v>
      </c>
      <c r="L192" s="98">
        <v>0</v>
      </c>
      <c r="M192" s="48">
        <v>19.8</v>
      </c>
      <c r="N192" s="48">
        <v>16.600000000000001</v>
      </c>
      <c r="O192" s="45">
        <v>70.696345316047854</v>
      </c>
      <c r="P192" s="48">
        <v>14.328632248127292</v>
      </c>
      <c r="Q192" s="49">
        <v>21.9</v>
      </c>
      <c r="R192" s="48">
        <v>20.5</v>
      </c>
      <c r="S192" s="48">
        <v>18.5</v>
      </c>
      <c r="T192" s="48">
        <v>27.7</v>
      </c>
      <c r="U192" s="48">
        <v>11.5</v>
      </c>
      <c r="V192" s="48">
        <v>19.600000000000001</v>
      </c>
      <c r="W192" s="48">
        <v>7.2</v>
      </c>
      <c r="X192" s="48" t="s">
        <v>105</v>
      </c>
      <c r="Y192" s="97">
        <v>0</v>
      </c>
      <c r="Z192" s="100">
        <v>10.9</v>
      </c>
    </row>
    <row r="193" spans="1:26">
      <c r="A193" s="44">
        <v>45848</v>
      </c>
      <c r="B193" s="99">
        <v>30.102</v>
      </c>
      <c r="C193" s="48">
        <v>1019.3705157600001</v>
      </c>
      <c r="D193" s="48">
        <v>75.400000000000006</v>
      </c>
      <c r="E193" s="48">
        <v>1023.5095333510702</v>
      </c>
      <c r="F193" s="45">
        <v>1</v>
      </c>
      <c r="G193" s="45">
        <v>0</v>
      </c>
      <c r="H193" s="98">
        <v>0</v>
      </c>
      <c r="I193" s="98">
        <v>8</v>
      </c>
      <c r="J193" s="46">
        <v>2</v>
      </c>
      <c r="K193" s="98">
        <v>0</v>
      </c>
      <c r="L193" s="98">
        <v>0</v>
      </c>
      <c r="M193" s="48">
        <v>24</v>
      </c>
      <c r="N193" s="48">
        <v>18.399999999999999</v>
      </c>
      <c r="O193" s="45">
        <v>55.881023681315668</v>
      </c>
      <c r="P193" s="48">
        <v>14.659739793667745</v>
      </c>
      <c r="Q193" s="49">
        <v>23.6</v>
      </c>
      <c r="R193" s="48">
        <v>21.2</v>
      </c>
      <c r="S193" s="48">
        <v>18.600000000000001</v>
      </c>
      <c r="T193" s="48">
        <v>30.8</v>
      </c>
      <c r="U193" s="48">
        <v>14.9</v>
      </c>
      <c r="V193" s="48">
        <v>22.85</v>
      </c>
      <c r="W193" s="48">
        <v>10.8</v>
      </c>
      <c r="X193" s="48" t="s">
        <v>105</v>
      </c>
      <c r="Y193" s="97">
        <v>0</v>
      </c>
      <c r="Z193" s="100">
        <v>15.7</v>
      </c>
    </row>
    <row r="194" spans="1:26">
      <c r="A194" s="44">
        <v>45849</v>
      </c>
      <c r="B194" s="99">
        <v>30.02</v>
      </c>
      <c r="C194" s="48">
        <v>1016.5936776000001</v>
      </c>
      <c r="D194" s="48">
        <v>76.8</v>
      </c>
      <c r="E194" s="48">
        <v>1020.5208110914174</v>
      </c>
      <c r="F194" s="45">
        <v>0</v>
      </c>
      <c r="G194" s="45">
        <v>0</v>
      </c>
      <c r="H194" s="98">
        <v>0</v>
      </c>
      <c r="I194" s="98">
        <v>8</v>
      </c>
      <c r="J194" s="46">
        <v>2</v>
      </c>
      <c r="K194" s="98">
        <v>0</v>
      </c>
      <c r="L194" s="98">
        <v>0</v>
      </c>
      <c r="M194" s="48">
        <v>26.1</v>
      </c>
      <c r="N194" s="48">
        <v>19.7</v>
      </c>
      <c r="O194" s="45">
        <v>52.695052788223293</v>
      </c>
      <c r="P194" s="48">
        <v>15.695258069876543</v>
      </c>
      <c r="Q194" s="49">
        <v>25</v>
      </c>
      <c r="R194" s="48">
        <v>22.3</v>
      </c>
      <c r="S194" s="48">
        <v>18.600000000000001</v>
      </c>
      <c r="T194" s="48">
        <v>32.700000000000003</v>
      </c>
      <c r="U194" s="48">
        <v>15.5</v>
      </c>
      <c r="V194" s="48">
        <v>24.1</v>
      </c>
      <c r="W194" s="48">
        <v>11.9</v>
      </c>
      <c r="X194" s="48" t="s">
        <v>105</v>
      </c>
      <c r="Y194" s="97">
        <v>0</v>
      </c>
      <c r="Z194" s="100">
        <v>15.9</v>
      </c>
    </row>
    <row r="195" spans="1:26">
      <c r="A195" s="44">
        <v>45850</v>
      </c>
      <c r="B195" s="99">
        <v>29.91</v>
      </c>
      <c r="C195" s="48">
        <v>1012.8686508000001</v>
      </c>
      <c r="D195" s="48">
        <v>77.8</v>
      </c>
      <c r="E195" s="48">
        <v>1016.775177861216</v>
      </c>
      <c r="F195" s="45">
        <v>0</v>
      </c>
      <c r="G195" s="45">
        <v>0</v>
      </c>
      <c r="H195" s="98">
        <v>0</v>
      </c>
      <c r="I195" s="98">
        <v>8</v>
      </c>
      <c r="J195" s="46">
        <v>2</v>
      </c>
      <c r="K195" s="98">
        <v>0</v>
      </c>
      <c r="L195" s="98">
        <v>0</v>
      </c>
      <c r="M195" s="48">
        <v>22.7</v>
      </c>
      <c r="N195" s="48">
        <v>17.8</v>
      </c>
      <c r="O195" s="45">
        <v>59.638833648290714</v>
      </c>
      <c r="P195" s="48">
        <v>14.451292553887303</v>
      </c>
      <c r="Q195" s="49">
        <v>26</v>
      </c>
      <c r="R195" s="48">
        <v>22.5</v>
      </c>
      <c r="S195" s="48">
        <v>18.7</v>
      </c>
      <c r="T195" s="48">
        <v>30.5</v>
      </c>
      <c r="U195" s="48">
        <v>17.3</v>
      </c>
      <c r="V195" s="48">
        <v>23.9</v>
      </c>
      <c r="W195" s="48">
        <v>12.8</v>
      </c>
      <c r="X195" s="48" t="s">
        <v>105</v>
      </c>
      <c r="Y195" s="97">
        <v>0</v>
      </c>
      <c r="Z195" s="100">
        <v>15.8</v>
      </c>
    </row>
    <row r="196" spans="1:26">
      <c r="A196" s="44">
        <v>45851</v>
      </c>
      <c r="B196" s="99">
        <v>29.815999999999999</v>
      </c>
      <c r="C196" s="48">
        <v>1009.68544608</v>
      </c>
      <c r="D196" s="48">
        <v>77.5</v>
      </c>
      <c r="E196" s="48">
        <v>1013.7525116363263</v>
      </c>
      <c r="F196" s="45">
        <v>0</v>
      </c>
      <c r="G196" s="45">
        <v>0</v>
      </c>
      <c r="H196" s="98">
        <v>0</v>
      </c>
      <c r="I196" s="98">
        <v>8</v>
      </c>
      <c r="J196" s="46">
        <v>2</v>
      </c>
      <c r="K196" s="98">
        <v>0</v>
      </c>
      <c r="L196" s="98">
        <v>0</v>
      </c>
      <c r="M196" s="48">
        <v>17.3</v>
      </c>
      <c r="N196" s="48">
        <v>15.7</v>
      </c>
      <c r="O196" s="45">
        <v>83.83150693788204</v>
      </c>
      <c r="P196" s="48">
        <v>14.5415511397595</v>
      </c>
      <c r="Q196" s="49">
        <v>25</v>
      </c>
      <c r="R196" s="48">
        <v>23.7</v>
      </c>
      <c r="S196" s="48">
        <v>18.899999999999999</v>
      </c>
      <c r="T196" s="48">
        <v>28.1</v>
      </c>
      <c r="U196" s="48">
        <v>14.3</v>
      </c>
      <c r="V196" s="48">
        <v>21.200000000000003</v>
      </c>
      <c r="W196" s="48">
        <v>11.2</v>
      </c>
      <c r="X196" s="48" t="s">
        <v>105</v>
      </c>
      <c r="Y196" s="97">
        <v>0</v>
      </c>
      <c r="Z196" s="100">
        <v>11.7</v>
      </c>
    </row>
    <row r="197" spans="1:26">
      <c r="A197" s="44">
        <v>45852</v>
      </c>
      <c r="B197" s="99">
        <v>29.771999999999998</v>
      </c>
      <c r="C197" s="48">
        <v>1008.19543536</v>
      </c>
      <c r="D197" s="48">
        <v>77.5</v>
      </c>
      <c r="E197" s="48">
        <v>1012.1066724805399</v>
      </c>
      <c r="F197" s="45">
        <v>3</v>
      </c>
      <c r="G197" s="45">
        <v>13</v>
      </c>
      <c r="H197" s="98">
        <v>9.1</v>
      </c>
      <c r="I197" s="98">
        <v>8</v>
      </c>
      <c r="J197" s="46">
        <v>2</v>
      </c>
      <c r="K197" s="98">
        <v>0</v>
      </c>
      <c r="L197" s="98">
        <v>0</v>
      </c>
      <c r="M197" s="48">
        <v>22.2</v>
      </c>
      <c r="N197" s="48">
        <v>16.399999999999999</v>
      </c>
      <c r="O197" s="45">
        <v>52.327251123639208</v>
      </c>
      <c r="P197" s="48">
        <v>11.982163776638558</v>
      </c>
      <c r="Q197" s="49">
        <v>26.3</v>
      </c>
      <c r="R197" s="48">
        <v>23.6</v>
      </c>
      <c r="S197" s="48">
        <v>19</v>
      </c>
      <c r="T197" s="48">
        <v>24.9</v>
      </c>
      <c r="U197" s="48">
        <v>17.3</v>
      </c>
      <c r="V197" s="48">
        <v>21.1</v>
      </c>
      <c r="W197" s="48">
        <v>15.1</v>
      </c>
      <c r="X197" s="48" t="s">
        <v>105</v>
      </c>
      <c r="Y197" s="97">
        <v>0.2</v>
      </c>
      <c r="Z197" s="100">
        <v>10.9</v>
      </c>
    </row>
    <row r="198" spans="1:26">
      <c r="A198" s="44">
        <v>45853</v>
      </c>
      <c r="B198" s="99">
        <v>29.852</v>
      </c>
      <c r="C198" s="48">
        <v>1010.90454576</v>
      </c>
      <c r="D198" s="48">
        <v>75</v>
      </c>
      <c r="E198" s="48">
        <v>1015.1596965119602</v>
      </c>
      <c r="F198" s="45">
        <v>7</v>
      </c>
      <c r="G198" s="45">
        <v>20</v>
      </c>
      <c r="H198" s="98">
        <v>14</v>
      </c>
      <c r="I198" s="98">
        <v>8</v>
      </c>
      <c r="J198" s="46">
        <v>2</v>
      </c>
      <c r="K198" s="98">
        <v>0</v>
      </c>
      <c r="L198" s="98">
        <v>0</v>
      </c>
      <c r="M198" s="48">
        <v>19</v>
      </c>
      <c r="N198" s="48">
        <v>13.9</v>
      </c>
      <c r="O198" s="45">
        <v>53.690609470418927</v>
      </c>
      <c r="P198" s="48">
        <v>9.4039530916323315</v>
      </c>
      <c r="Q198" s="49">
        <v>22.9</v>
      </c>
      <c r="R198" s="48">
        <v>22.4</v>
      </c>
      <c r="S198" s="48">
        <v>19.2</v>
      </c>
      <c r="T198" s="48">
        <v>21.2</v>
      </c>
      <c r="U198" s="48">
        <v>12.6</v>
      </c>
      <c r="V198" s="48">
        <v>16.899999999999999</v>
      </c>
      <c r="W198" s="48">
        <v>10.199999999999999</v>
      </c>
      <c r="X198" s="48">
        <v>9</v>
      </c>
      <c r="Y198" s="97">
        <v>1.6</v>
      </c>
      <c r="Z198" s="100">
        <v>3</v>
      </c>
    </row>
    <row r="199" spans="1:26">
      <c r="A199" s="44">
        <v>45854</v>
      </c>
      <c r="B199" s="99">
        <v>29.87</v>
      </c>
      <c r="C199" s="48">
        <v>1011.5140956000001</v>
      </c>
      <c r="D199" s="48">
        <v>74.599999999999994</v>
      </c>
      <c r="E199" s="48">
        <v>1015.7842062713815</v>
      </c>
      <c r="F199" s="45">
        <v>3</v>
      </c>
      <c r="G199" s="45">
        <v>15</v>
      </c>
      <c r="H199" s="98">
        <v>10.5</v>
      </c>
      <c r="I199" s="98">
        <v>8</v>
      </c>
      <c r="J199" s="46">
        <v>2</v>
      </c>
      <c r="K199" s="98">
        <v>0</v>
      </c>
      <c r="L199" s="98">
        <v>0</v>
      </c>
      <c r="M199" s="48">
        <v>19.899999999999999</v>
      </c>
      <c r="N199" s="48">
        <v>14.7</v>
      </c>
      <c r="O199" s="45">
        <v>54.054187791375419</v>
      </c>
      <c r="P199" s="48">
        <v>10.340278650067042</v>
      </c>
      <c r="Q199" s="49">
        <v>20.5</v>
      </c>
      <c r="R199" s="48">
        <v>21.2</v>
      </c>
      <c r="S199" s="48">
        <v>19.2</v>
      </c>
      <c r="T199" s="48">
        <v>25.7</v>
      </c>
      <c r="U199" s="48">
        <v>13.6</v>
      </c>
      <c r="V199" s="48">
        <v>19.649999999999999</v>
      </c>
      <c r="W199" s="48">
        <v>11.3</v>
      </c>
      <c r="X199" s="48">
        <v>9.6</v>
      </c>
      <c r="Y199" s="97">
        <v>0.4</v>
      </c>
      <c r="Z199" s="100">
        <v>10.3</v>
      </c>
    </row>
    <row r="200" spans="1:26">
      <c r="A200" s="44">
        <v>45855</v>
      </c>
      <c r="B200" s="99">
        <v>29.92</v>
      </c>
      <c r="C200" s="48">
        <v>1013.2072896000001</v>
      </c>
      <c r="D200" s="48">
        <v>76.2</v>
      </c>
      <c r="E200" s="48">
        <v>1017.3243802913842</v>
      </c>
      <c r="F200" s="45">
        <v>8</v>
      </c>
      <c r="G200" s="45">
        <v>8</v>
      </c>
      <c r="H200" s="98">
        <v>5.6</v>
      </c>
      <c r="I200" s="98">
        <v>8</v>
      </c>
      <c r="J200" s="46">
        <v>50</v>
      </c>
      <c r="K200" s="98">
        <v>0</v>
      </c>
      <c r="L200" s="98">
        <v>0</v>
      </c>
      <c r="M200" s="48">
        <v>20.6</v>
      </c>
      <c r="N200" s="48">
        <v>19.5</v>
      </c>
      <c r="O200" s="45">
        <v>89.784476601500018</v>
      </c>
      <c r="P200" s="48">
        <v>18.864645957300088</v>
      </c>
      <c r="Q200" s="49">
        <v>22.8</v>
      </c>
      <c r="R200" s="48">
        <v>21.6</v>
      </c>
      <c r="S200" s="48">
        <v>19.2</v>
      </c>
      <c r="T200" s="48">
        <v>26.5</v>
      </c>
      <c r="U200" s="48">
        <v>17.899999999999999</v>
      </c>
      <c r="V200" s="48">
        <v>22.2</v>
      </c>
      <c r="W200" s="48">
        <v>13.9</v>
      </c>
      <c r="X200" s="48">
        <v>16.5</v>
      </c>
      <c r="Y200" s="97">
        <v>0.2</v>
      </c>
      <c r="Z200" s="100">
        <v>1.3</v>
      </c>
    </row>
    <row r="201" spans="1:26">
      <c r="A201" s="44">
        <v>45856</v>
      </c>
      <c r="B201" s="99">
        <v>29.85</v>
      </c>
      <c r="C201" s="48">
        <v>1010.8368180000001</v>
      </c>
      <c r="D201" s="48">
        <v>77.099999999999994</v>
      </c>
      <c r="E201" s="48">
        <v>1014.8350574410017</v>
      </c>
      <c r="F201" s="45">
        <v>6</v>
      </c>
      <c r="G201" s="45">
        <v>0</v>
      </c>
      <c r="H201" s="98">
        <v>0</v>
      </c>
      <c r="I201" s="98">
        <v>8</v>
      </c>
      <c r="J201" s="46">
        <v>3</v>
      </c>
      <c r="K201" s="98">
        <v>0</v>
      </c>
      <c r="L201" s="98">
        <v>0</v>
      </c>
      <c r="M201" s="48">
        <v>21.2</v>
      </c>
      <c r="N201" s="48">
        <v>17.8</v>
      </c>
      <c r="O201" s="45">
        <v>70.127865067177794</v>
      </c>
      <c r="P201" s="48">
        <v>15.544926096470135</v>
      </c>
      <c r="Q201" s="49">
        <v>23.4</v>
      </c>
      <c r="R201" s="48">
        <v>21.8</v>
      </c>
      <c r="S201" s="48">
        <v>19.2</v>
      </c>
      <c r="T201" s="48">
        <v>27.7</v>
      </c>
      <c r="U201" s="48">
        <v>16.899999999999999</v>
      </c>
      <c r="V201" s="48">
        <v>22.299999999999997</v>
      </c>
      <c r="W201" s="48">
        <v>13.2</v>
      </c>
      <c r="X201" s="48">
        <v>13.9</v>
      </c>
      <c r="Y201" s="97">
        <v>3.8</v>
      </c>
      <c r="Z201" s="100">
        <v>7.2</v>
      </c>
    </row>
    <row r="202" spans="1:26">
      <c r="A202" s="44">
        <v>45857</v>
      </c>
      <c r="B202" s="99">
        <v>29.547999999999998</v>
      </c>
      <c r="C202" s="48">
        <v>1000.60992624</v>
      </c>
      <c r="D202" s="48">
        <v>75.400000000000006</v>
      </c>
      <c r="E202" s="48">
        <v>1004.7918953355588</v>
      </c>
      <c r="F202" s="45">
        <v>8</v>
      </c>
      <c r="G202" s="45">
        <v>0</v>
      </c>
      <c r="H202" s="98">
        <v>0</v>
      </c>
      <c r="I202" s="98">
        <v>7</v>
      </c>
      <c r="J202" s="46">
        <v>62</v>
      </c>
      <c r="K202" s="98">
        <v>1</v>
      </c>
      <c r="L202" s="98">
        <v>0</v>
      </c>
      <c r="M202" s="48">
        <v>17.399999999999999</v>
      </c>
      <c r="N202" s="48">
        <v>16.7</v>
      </c>
      <c r="O202" s="45">
        <v>92.840614918730481</v>
      </c>
      <c r="P202" s="48">
        <v>16.230049127433698</v>
      </c>
      <c r="Q202" s="49">
        <v>22.9</v>
      </c>
      <c r="R202" s="48">
        <v>22.5</v>
      </c>
      <c r="S202" s="48">
        <v>19.2</v>
      </c>
      <c r="T202" s="48">
        <v>22.9</v>
      </c>
      <c r="U202" s="48">
        <v>16.600000000000001</v>
      </c>
      <c r="V202" s="48">
        <v>19.75</v>
      </c>
      <c r="W202" s="48">
        <v>16.399999999999999</v>
      </c>
      <c r="X202" s="48">
        <v>15.5</v>
      </c>
      <c r="Y202" s="97">
        <v>3.9</v>
      </c>
      <c r="Z202" s="100">
        <v>0.7</v>
      </c>
    </row>
    <row r="203" spans="1:26">
      <c r="A203" s="44">
        <v>45858</v>
      </c>
      <c r="B203" s="99">
        <v>29.35</v>
      </c>
      <c r="C203" s="48">
        <v>993.90487800000005</v>
      </c>
      <c r="D203" s="48">
        <v>75.599999999999994</v>
      </c>
      <c r="E203" s="48">
        <v>997.97636863292632</v>
      </c>
      <c r="F203" s="45">
        <v>8</v>
      </c>
      <c r="G203" s="45">
        <v>8</v>
      </c>
      <c r="H203" s="98">
        <v>5.6</v>
      </c>
      <c r="I203" s="98">
        <v>8</v>
      </c>
      <c r="J203" s="46">
        <v>58</v>
      </c>
      <c r="K203" s="98">
        <v>1</v>
      </c>
      <c r="L203" s="98">
        <v>0</v>
      </c>
      <c r="M203" s="48">
        <v>18.7</v>
      </c>
      <c r="N203" s="48">
        <v>16.899999999999999</v>
      </c>
      <c r="O203" s="45">
        <v>82.595023459317972</v>
      </c>
      <c r="P203" s="48">
        <v>15.679816152704847</v>
      </c>
      <c r="Q203" s="49">
        <v>20.5</v>
      </c>
      <c r="R203" s="48">
        <v>22</v>
      </c>
      <c r="S203" s="48">
        <v>19.2</v>
      </c>
      <c r="T203" s="48">
        <v>22.7</v>
      </c>
      <c r="U203" s="48">
        <v>15.6</v>
      </c>
      <c r="V203" s="48">
        <v>19.149999999999999</v>
      </c>
      <c r="W203" s="48">
        <v>15.2</v>
      </c>
      <c r="X203" s="48">
        <v>14</v>
      </c>
      <c r="Y203" s="97">
        <v>2.5</v>
      </c>
      <c r="Z203" s="100">
        <v>5.3</v>
      </c>
    </row>
    <row r="204" spans="1:26">
      <c r="A204" s="44">
        <v>45859</v>
      </c>
      <c r="B204" s="99">
        <v>29.385999999999999</v>
      </c>
      <c r="C204" s="48">
        <v>995.12397768000005</v>
      </c>
      <c r="D204" s="48">
        <v>74.5</v>
      </c>
      <c r="E204" s="48">
        <v>999.25076049870995</v>
      </c>
      <c r="F204" s="45">
        <v>5</v>
      </c>
      <c r="G204" s="45">
        <v>4</v>
      </c>
      <c r="H204" s="98">
        <v>2.8</v>
      </c>
      <c r="I204" s="98">
        <v>8</v>
      </c>
      <c r="J204" s="46">
        <v>2</v>
      </c>
      <c r="K204" s="98">
        <v>0</v>
      </c>
      <c r="L204" s="98">
        <v>0</v>
      </c>
      <c r="M204" s="48">
        <v>20.6</v>
      </c>
      <c r="N204" s="48">
        <v>15.4</v>
      </c>
      <c r="O204" s="45">
        <v>54.939851781077095</v>
      </c>
      <c r="P204" s="48">
        <v>11.23519417526291</v>
      </c>
      <c r="Q204" s="49">
        <v>19.399999999999999</v>
      </c>
      <c r="R204" s="48">
        <v>20.8</v>
      </c>
      <c r="S204" s="48">
        <v>19.3</v>
      </c>
      <c r="T204" s="48">
        <v>24.3</v>
      </c>
      <c r="U204" s="48">
        <v>11.9</v>
      </c>
      <c r="V204" s="48">
        <v>18.100000000000001</v>
      </c>
      <c r="W204" s="48">
        <v>8</v>
      </c>
      <c r="X204" s="48">
        <v>8.6999999999999993</v>
      </c>
      <c r="Y204" s="97">
        <v>9.3000000000000007</v>
      </c>
      <c r="Z204" s="100">
        <v>6.7</v>
      </c>
    </row>
    <row r="205" spans="1:26">
      <c r="A205" s="44">
        <v>45860</v>
      </c>
      <c r="B205" s="99">
        <v>29.72</v>
      </c>
      <c r="C205" s="48">
        <v>1006.4345136000001</v>
      </c>
      <c r="D205" s="48">
        <v>74.8</v>
      </c>
      <c r="E205" s="48">
        <v>1010.6483222413826</v>
      </c>
      <c r="F205" s="45">
        <v>7</v>
      </c>
      <c r="G205" s="45">
        <v>4</v>
      </c>
      <c r="H205" s="98">
        <v>2.8</v>
      </c>
      <c r="I205" s="98">
        <v>8</v>
      </c>
      <c r="J205" s="46">
        <v>2</v>
      </c>
      <c r="K205" s="98">
        <v>1</v>
      </c>
      <c r="L205" s="98">
        <v>0</v>
      </c>
      <c r="M205" s="48">
        <v>19.8</v>
      </c>
      <c r="N205" s="48">
        <v>16.8</v>
      </c>
      <c r="O205" s="45">
        <v>72.435710866961429</v>
      </c>
      <c r="P205" s="48">
        <v>14.70469914013051</v>
      </c>
      <c r="Q205" s="49">
        <v>19.399999999999999</v>
      </c>
      <c r="R205" s="48">
        <v>21</v>
      </c>
      <c r="S205" s="48">
        <v>19.2</v>
      </c>
      <c r="T205" s="48">
        <v>22.4</v>
      </c>
      <c r="U205" s="48">
        <v>14.4</v>
      </c>
      <c r="V205" s="48">
        <v>18.399999999999999</v>
      </c>
      <c r="W205" s="48">
        <v>11.1</v>
      </c>
      <c r="X205" s="48">
        <v>11.4</v>
      </c>
      <c r="Y205" s="97">
        <v>0.5</v>
      </c>
      <c r="Z205" s="100">
        <v>0.6</v>
      </c>
    </row>
    <row r="206" spans="1:26">
      <c r="A206" s="44">
        <v>45861</v>
      </c>
      <c r="B206" s="99">
        <v>29.681999999999999</v>
      </c>
      <c r="C206" s="48">
        <v>1005.14768616</v>
      </c>
      <c r="D206" s="48">
        <v>17.36</v>
      </c>
      <c r="E206" s="48">
        <v>1014.6210527424067</v>
      </c>
      <c r="F206" s="45">
        <v>7</v>
      </c>
      <c r="G206" s="45">
        <v>9</v>
      </c>
      <c r="H206" s="98">
        <v>6.3</v>
      </c>
      <c r="I206" s="98">
        <v>6</v>
      </c>
      <c r="J206" s="46">
        <v>1</v>
      </c>
      <c r="K206" s="98">
        <v>0</v>
      </c>
      <c r="L206" s="98">
        <v>0</v>
      </c>
      <c r="M206" s="48">
        <v>18.899999999999999</v>
      </c>
      <c r="N206" s="48">
        <v>16.5</v>
      </c>
      <c r="O206" s="45">
        <v>77.155937028476217</v>
      </c>
      <c r="P206" s="48">
        <v>14.814461426262646</v>
      </c>
      <c r="Q206" s="49">
        <v>19.7</v>
      </c>
      <c r="R206" s="48">
        <v>20.399999999999999</v>
      </c>
      <c r="S206" s="48">
        <v>19.100000000000001</v>
      </c>
      <c r="T206" s="48">
        <v>21.1</v>
      </c>
      <c r="U206" s="48">
        <v>14.9</v>
      </c>
      <c r="V206" s="48">
        <v>18</v>
      </c>
      <c r="W206" s="48">
        <v>14.6</v>
      </c>
      <c r="X206" s="48">
        <v>14.5</v>
      </c>
      <c r="Y206" s="97">
        <v>0.3</v>
      </c>
      <c r="Z206" s="100">
        <v>1.4</v>
      </c>
    </row>
    <row r="207" spans="1:26">
      <c r="A207" s="44">
        <v>45862</v>
      </c>
      <c r="B207" s="99">
        <v>29.92</v>
      </c>
      <c r="C207" s="48">
        <v>1013.2072896000001</v>
      </c>
      <c r="D207" s="48">
        <v>74</v>
      </c>
      <c r="E207" s="48">
        <v>1017.5399355828192</v>
      </c>
      <c r="F207" s="45">
        <v>6</v>
      </c>
      <c r="G207" s="45">
        <v>4</v>
      </c>
      <c r="H207" s="98">
        <v>2.8</v>
      </c>
      <c r="I207" s="98">
        <v>7</v>
      </c>
      <c r="J207" s="46">
        <v>2</v>
      </c>
      <c r="K207" s="98">
        <v>0</v>
      </c>
      <c r="L207" s="98">
        <v>0</v>
      </c>
      <c r="M207" s="48">
        <v>20.100000000000001</v>
      </c>
      <c r="N207" s="48">
        <v>16.5</v>
      </c>
      <c r="O207" s="45">
        <v>67.523694600850774</v>
      </c>
      <c r="P207" s="48">
        <v>13.907267409113112</v>
      </c>
      <c r="Q207" s="49">
        <v>19.399999999999999</v>
      </c>
      <c r="R207" s="48">
        <v>20.100000000000001</v>
      </c>
      <c r="S207" s="48">
        <v>19</v>
      </c>
      <c r="T207" s="48">
        <v>22</v>
      </c>
      <c r="U207" s="48">
        <v>13.5</v>
      </c>
      <c r="V207" s="48">
        <v>17.75</v>
      </c>
      <c r="W207" s="48">
        <v>10.1</v>
      </c>
      <c r="X207" s="48">
        <v>11.1</v>
      </c>
      <c r="Y207" s="97" t="s">
        <v>22</v>
      </c>
      <c r="Z207" s="100">
        <v>2.8</v>
      </c>
    </row>
    <row r="208" spans="1:26">
      <c r="A208" s="44">
        <v>45863</v>
      </c>
      <c r="B208" s="99">
        <v>29.962</v>
      </c>
      <c r="C208" s="48">
        <v>1014.62957256</v>
      </c>
      <c r="D208" s="48">
        <v>73.599999999999994</v>
      </c>
      <c r="E208" s="48">
        <v>1018.9571109772655</v>
      </c>
      <c r="F208" s="45">
        <v>2</v>
      </c>
      <c r="G208" s="45">
        <v>6</v>
      </c>
      <c r="H208" s="98">
        <v>4.1999999999999993</v>
      </c>
      <c r="I208" s="98">
        <v>6</v>
      </c>
      <c r="J208" s="46">
        <v>3</v>
      </c>
      <c r="K208" s="98">
        <v>0</v>
      </c>
      <c r="L208" s="98">
        <v>0</v>
      </c>
      <c r="M208" s="48">
        <v>21.9</v>
      </c>
      <c r="N208" s="48">
        <v>17.8</v>
      </c>
      <c r="O208" s="45">
        <v>65.05292687375966</v>
      </c>
      <c r="P208" s="48">
        <v>15.042981998348838</v>
      </c>
      <c r="Q208" s="49">
        <v>19.7</v>
      </c>
      <c r="R208" s="48">
        <v>20.100000000000001</v>
      </c>
      <c r="S208" s="48">
        <v>19</v>
      </c>
      <c r="T208" s="48">
        <v>27.4</v>
      </c>
      <c r="U208" s="48">
        <v>14.3</v>
      </c>
      <c r="V208" s="48">
        <v>20.85</v>
      </c>
      <c r="W208" s="48">
        <v>10.8</v>
      </c>
      <c r="X208" s="48">
        <v>11.5</v>
      </c>
      <c r="Y208" s="97">
        <v>0</v>
      </c>
      <c r="Z208" s="100">
        <v>12.9</v>
      </c>
    </row>
    <row r="209" spans="1:26">
      <c r="A209" s="44">
        <v>45864</v>
      </c>
      <c r="B209" s="99">
        <v>29.88</v>
      </c>
      <c r="C209" s="48">
        <v>1011.8527344</v>
      </c>
      <c r="D209" s="48">
        <v>74.599999999999994</v>
      </c>
      <c r="E209" s="48">
        <v>1016.1196911518844</v>
      </c>
      <c r="F209" s="45">
        <v>8</v>
      </c>
      <c r="G209" s="45">
        <v>5</v>
      </c>
      <c r="H209" s="98">
        <v>3.5</v>
      </c>
      <c r="I209" s="98">
        <v>8</v>
      </c>
      <c r="J209" s="46">
        <v>1</v>
      </c>
      <c r="K209" s="98">
        <v>0</v>
      </c>
      <c r="L209" s="98">
        <v>0</v>
      </c>
      <c r="M209" s="48">
        <v>20.100000000000001</v>
      </c>
      <c r="N209" s="48">
        <v>16.600000000000001</v>
      </c>
      <c r="O209" s="45">
        <v>68.37306386141266</v>
      </c>
      <c r="P209" s="48">
        <v>14.099910789360614</v>
      </c>
      <c r="Q209" s="49">
        <v>22</v>
      </c>
      <c r="R209" s="48">
        <v>20.399999999999999</v>
      </c>
      <c r="S209" s="48">
        <v>18.8</v>
      </c>
      <c r="T209" s="48">
        <v>25</v>
      </c>
      <c r="U209" s="48">
        <v>16.399999999999999</v>
      </c>
      <c r="V209" s="48">
        <v>20.7</v>
      </c>
      <c r="W209" s="48">
        <v>13.2</v>
      </c>
      <c r="X209" s="48">
        <v>14.8</v>
      </c>
      <c r="Y209" s="97">
        <v>0.2</v>
      </c>
      <c r="Z209" s="100">
        <v>5</v>
      </c>
    </row>
    <row r="210" spans="1:26">
      <c r="A210" s="44">
        <v>45865</v>
      </c>
      <c r="B210" s="99">
        <v>29.942</v>
      </c>
      <c r="C210" s="48">
        <v>1013.95229496</v>
      </c>
      <c r="D210" s="48">
        <v>73.599999999999994</v>
      </c>
      <c r="E210" s="48">
        <v>1018.368769521767</v>
      </c>
      <c r="F210" s="45">
        <v>7</v>
      </c>
      <c r="G210" s="45">
        <v>8</v>
      </c>
      <c r="H210" s="98">
        <v>5.6</v>
      </c>
      <c r="I210" s="98">
        <v>8</v>
      </c>
      <c r="J210" s="46">
        <v>2</v>
      </c>
      <c r="K210" s="98">
        <v>0</v>
      </c>
      <c r="L210" s="98">
        <v>0</v>
      </c>
      <c r="M210" s="48">
        <v>18.7</v>
      </c>
      <c r="N210" s="48">
        <v>14.3</v>
      </c>
      <c r="O210" s="45">
        <v>59.24024661035282</v>
      </c>
      <c r="P210" s="48">
        <v>10.592933925080672</v>
      </c>
      <c r="Q210" s="49">
        <v>20.100000000000001</v>
      </c>
      <c r="R210" s="48">
        <v>20.6</v>
      </c>
      <c r="S210" s="48">
        <v>18.899999999999999</v>
      </c>
      <c r="T210" s="48">
        <v>22.3</v>
      </c>
      <c r="U210" s="48">
        <v>13.4</v>
      </c>
      <c r="V210" s="48">
        <v>17.850000000000001</v>
      </c>
      <c r="W210" s="48">
        <v>10.8</v>
      </c>
      <c r="X210" s="48">
        <v>12</v>
      </c>
      <c r="Y210" s="97">
        <v>0</v>
      </c>
      <c r="Z210" s="100">
        <v>2.2999999999999998</v>
      </c>
    </row>
    <row r="211" spans="1:26">
      <c r="A211" s="44">
        <v>45866</v>
      </c>
      <c r="B211" s="99">
        <v>29.99</v>
      </c>
      <c r="C211" s="48">
        <v>1015.5777612000001</v>
      </c>
      <c r="D211" s="48">
        <v>73</v>
      </c>
      <c r="E211" s="48">
        <v>1020.0917715064616</v>
      </c>
      <c r="F211" s="45">
        <v>6</v>
      </c>
      <c r="G211" s="45">
        <v>2</v>
      </c>
      <c r="H211" s="98">
        <v>1.4</v>
      </c>
      <c r="I211" s="98">
        <v>8</v>
      </c>
      <c r="J211" s="46">
        <v>2</v>
      </c>
      <c r="K211" s="98">
        <v>0</v>
      </c>
      <c r="L211" s="98">
        <v>0</v>
      </c>
      <c r="M211" s="48">
        <v>17.7</v>
      </c>
      <c r="N211" s="48">
        <v>14.3</v>
      </c>
      <c r="O211" s="45">
        <v>67.034010921095131</v>
      </c>
      <c r="P211" s="48">
        <v>11.508166911742087</v>
      </c>
      <c r="Q211" s="49">
        <v>19.5</v>
      </c>
      <c r="R211" s="48">
        <v>20.3</v>
      </c>
      <c r="S211" s="48">
        <v>18.8</v>
      </c>
      <c r="T211" s="48">
        <v>22.3</v>
      </c>
      <c r="U211" s="48">
        <v>12.3</v>
      </c>
      <c r="V211" s="48">
        <v>17.3</v>
      </c>
      <c r="W211" s="48">
        <v>9</v>
      </c>
      <c r="X211" s="48">
        <v>10.199999999999999</v>
      </c>
      <c r="Y211" s="97">
        <v>0</v>
      </c>
      <c r="Z211" s="100">
        <v>5.2</v>
      </c>
    </row>
    <row r="212" spans="1:26">
      <c r="A212" s="44">
        <v>45867</v>
      </c>
      <c r="B212" s="99">
        <v>29.99</v>
      </c>
      <c r="C212" s="48">
        <v>1015.5777612000001</v>
      </c>
      <c r="D212" s="48">
        <v>73.099999999999994</v>
      </c>
      <c r="E212" s="48">
        <v>1020.0915280261696</v>
      </c>
      <c r="F212" s="45">
        <v>6</v>
      </c>
      <c r="G212" s="45">
        <v>4</v>
      </c>
      <c r="H212" s="98">
        <v>2.8</v>
      </c>
      <c r="I212" s="98">
        <v>8</v>
      </c>
      <c r="J212" s="46">
        <v>2</v>
      </c>
      <c r="K212" s="98">
        <v>0</v>
      </c>
      <c r="L212" s="98">
        <v>0</v>
      </c>
      <c r="M212" s="48">
        <v>17.399999999999999</v>
      </c>
      <c r="N212" s="48">
        <v>14.4</v>
      </c>
      <c r="O212" s="45">
        <v>70.459560409088368</v>
      </c>
      <c r="P212" s="48">
        <v>11.976001618649043</v>
      </c>
      <c r="Q212" s="49">
        <v>19.899999999999999</v>
      </c>
      <c r="R212" s="48">
        <v>20.399999999999999</v>
      </c>
      <c r="S212" s="48">
        <v>18.8</v>
      </c>
      <c r="T212" s="48">
        <v>21.6</v>
      </c>
      <c r="U212" s="48">
        <v>13.6</v>
      </c>
      <c r="V212" s="48">
        <v>17.600000000000001</v>
      </c>
      <c r="W212" s="48">
        <v>8.5</v>
      </c>
      <c r="X212" s="48">
        <v>11.7</v>
      </c>
      <c r="Y212" s="97">
        <v>0.1</v>
      </c>
      <c r="Z212" s="100">
        <v>1.2</v>
      </c>
    </row>
    <row r="213" spans="1:26">
      <c r="A213" s="44">
        <v>45868</v>
      </c>
      <c r="B213" s="99">
        <v>29.99</v>
      </c>
      <c r="C213" s="48">
        <v>1015.5777612000001</v>
      </c>
      <c r="D213" s="48">
        <v>73.3</v>
      </c>
      <c r="E213" s="48">
        <v>1020.0111398552792</v>
      </c>
      <c r="F213" s="45">
        <v>6</v>
      </c>
      <c r="G213" s="45">
        <v>6</v>
      </c>
      <c r="H213" s="98">
        <v>4.1999999999999993</v>
      </c>
      <c r="I213" s="98">
        <v>8</v>
      </c>
      <c r="J213" s="46">
        <v>2</v>
      </c>
      <c r="K213" s="98">
        <v>0</v>
      </c>
      <c r="L213" s="98">
        <v>0</v>
      </c>
      <c r="M213" s="48">
        <v>19.5</v>
      </c>
      <c r="N213" s="48">
        <v>16.3</v>
      </c>
      <c r="O213" s="45">
        <v>70.449908293117375</v>
      </c>
      <c r="P213" s="48">
        <v>13.987145157662193</v>
      </c>
      <c r="Q213" s="49">
        <v>20.5</v>
      </c>
      <c r="R213" s="48">
        <v>20.2</v>
      </c>
      <c r="S213" s="48">
        <v>18.8</v>
      </c>
      <c r="T213" s="48">
        <v>26.1</v>
      </c>
      <c r="U213" s="48">
        <v>13.7</v>
      </c>
      <c r="V213" s="48">
        <v>19.899999999999999</v>
      </c>
      <c r="W213" s="48">
        <v>11.5</v>
      </c>
      <c r="X213" s="48">
        <v>13.5</v>
      </c>
      <c r="Y213" s="97">
        <v>9.9</v>
      </c>
      <c r="Z213" s="100">
        <v>6.7</v>
      </c>
    </row>
    <row r="214" spans="1:26">
      <c r="A214" s="44">
        <v>45869</v>
      </c>
      <c r="B214" s="99">
        <v>29.9</v>
      </c>
      <c r="C214" s="48">
        <v>1012.5300120000001</v>
      </c>
      <c r="D214" s="48">
        <v>73.400000000000006</v>
      </c>
      <c r="E214" s="48">
        <v>1016.9149151435097</v>
      </c>
      <c r="F214" s="45">
        <v>7</v>
      </c>
      <c r="G214" s="45">
        <v>7</v>
      </c>
      <c r="H214" s="98">
        <v>4.8999999999999995</v>
      </c>
      <c r="I214" s="98">
        <v>8</v>
      </c>
      <c r="J214" s="46">
        <v>20</v>
      </c>
      <c r="K214" s="98">
        <v>1</v>
      </c>
      <c r="L214" s="98">
        <v>0</v>
      </c>
      <c r="M214" s="48">
        <v>20</v>
      </c>
      <c r="N214" s="48">
        <v>19.600000000000001</v>
      </c>
      <c r="O214" s="45">
        <v>96.178726125113656</v>
      </c>
      <c r="P214" s="48">
        <v>19.372762696161445</v>
      </c>
      <c r="Q214" s="49">
        <v>20.9</v>
      </c>
      <c r="R214" s="48">
        <v>20.5</v>
      </c>
      <c r="S214" s="48">
        <v>18.8</v>
      </c>
      <c r="T214" s="48">
        <v>23.7</v>
      </c>
      <c r="U214" s="48">
        <v>15.7</v>
      </c>
      <c r="V214" s="48">
        <v>19.7</v>
      </c>
      <c r="W214" s="48">
        <v>12.5</v>
      </c>
      <c r="X214" s="48">
        <v>14.7</v>
      </c>
      <c r="Y214" s="97">
        <v>2.2999999999999998</v>
      </c>
      <c r="Z214" s="100">
        <v>3.2</v>
      </c>
    </row>
    <row r="215" spans="1:26">
      <c r="A215" s="44">
        <v>45870</v>
      </c>
      <c r="B215" s="99">
        <v>29.905999999999999</v>
      </c>
      <c r="C215" s="48">
        <v>1012.73319528</v>
      </c>
      <c r="D215" s="48">
        <v>71.599999999999994</v>
      </c>
      <c r="E215" s="48">
        <v>1017.3814416987585</v>
      </c>
      <c r="F215" s="45">
        <v>7</v>
      </c>
      <c r="G215" s="45">
        <v>9</v>
      </c>
      <c r="H215" s="98">
        <v>6.3</v>
      </c>
      <c r="I215" s="98">
        <v>7</v>
      </c>
      <c r="J215" s="46">
        <v>2</v>
      </c>
      <c r="K215" s="98">
        <v>0</v>
      </c>
      <c r="L215" s="98">
        <v>0</v>
      </c>
      <c r="M215" s="48">
        <v>16.7</v>
      </c>
      <c r="N215" s="48">
        <v>13.5</v>
      </c>
      <c r="O215" s="45">
        <v>67.916854832019681</v>
      </c>
      <c r="P215" s="48">
        <v>10.751355511711228</v>
      </c>
      <c r="Q215" s="49">
        <v>17.8</v>
      </c>
      <c r="R215" s="48">
        <v>20.2</v>
      </c>
      <c r="S215" s="48">
        <v>18.7</v>
      </c>
      <c r="T215" s="48">
        <v>21.1</v>
      </c>
      <c r="U215" s="48">
        <v>11.9</v>
      </c>
      <c r="V215" s="48">
        <v>16.5</v>
      </c>
      <c r="W215" s="48">
        <v>9.6999999999999993</v>
      </c>
      <c r="X215" s="48">
        <v>9.6</v>
      </c>
      <c r="Y215" s="97" t="s">
        <v>22</v>
      </c>
      <c r="Z215" s="100">
        <v>3.6</v>
      </c>
    </row>
    <row r="216" spans="1:26">
      <c r="A216" s="44">
        <v>45871</v>
      </c>
      <c r="B216" s="99">
        <v>29.978000000000002</v>
      </c>
      <c r="C216" s="48">
        <v>1015.1713946400001</v>
      </c>
      <c r="D216" s="48">
        <v>71.8</v>
      </c>
      <c r="E216" s="48">
        <v>1019.8183123381936</v>
      </c>
      <c r="F216" s="45">
        <v>7</v>
      </c>
      <c r="G216" s="45">
        <v>8</v>
      </c>
      <c r="H216" s="98">
        <v>5.6</v>
      </c>
      <c r="I216" s="98">
        <v>8</v>
      </c>
      <c r="J216" s="46">
        <v>2</v>
      </c>
      <c r="K216" s="98">
        <v>1</v>
      </c>
      <c r="L216" s="98">
        <v>0</v>
      </c>
      <c r="M216" s="48">
        <v>16.8</v>
      </c>
      <c r="N216" s="48">
        <v>14.2</v>
      </c>
      <c r="O216" s="45">
        <v>73.760221874029156</v>
      </c>
      <c r="P216" s="48">
        <v>12.093877156089505</v>
      </c>
      <c r="Q216" s="49">
        <v>17.100000000000001</v>
      </c>
      <c r="R216" s="48">
        <v>19.399999999999999</v>
      </c>
      <c r="S216" s="48">
        <v>18.7</v>
      </c>
      <c r="T216" s="48">
        <v>22.9</v>
      </c>
      <c r="U216" s="48">
        <v>10.4</v>
      </c>
      <c r="V216" s="48">
        <v>16.649999999999999</v>
      </c>
      <c r="W216" s="48">
        <v>6.4</v>
      </c>
      <c r="X216" s="48">
        <v>8.8000000000000007</v>
      </c>
      <c r="Y216" s="97" t="s">
        <v>22</v>
      </c>
      <c r="Z216" s="100">
        <v>6.7</v>
      </c>
    </row>
    <row r="217" spans="1:26">
      <c r="A217" s="44">
        <v>45872</v>
      </c>
      <c r="B217" s="99">
        <v>29.94</v>
      </c>
      <c r="C217" s="48">
        <v>1013.8845672000001</v>
      </c>
      <c r="D217" s="48">
        <v>72.400000000000006</v>
      </c>
      <c r="E217" s="48">
        <v>1018.4100400775765</v>
      </c>
      <c r="F217" s="45">
        <v>8</v>
      </c>
      <c r="G217" s="45">
        <v>9</v>
      </c>
      <c r="H217" s="98">
        <v>6.3</v>
      </c>
      <c r="I217" s="98">
        <v>8</v>
      </c>
      <c r="J217" s="46">
        <v>2</v>
      </c>
      <c r="K217" s="98">
        <v>0</v>
      </c>
      <c r="L217" s="98">
        <v>0</v>
      </c>
      <c r="M217" s="48">
        <v>18.7</v>
      </c>
      <c r="N217" s="48">
        <v>17</v>
      </c>
      <c r="O217" s="45">
        <v>83.534288012347702</v>
      </c>
      <c r="P217" s="48">
        <v>15.856476488123629</v>
      </c>
      <c r="Q217" s="49">
        <v>18.100000000000001</v>
      </c>
      <c r="R217" s="48">
        <v>19.399999999999999</v>
      </c>
      <c r="S217" s="48">
        <v>18.7</v>
      </c>
      <c r="T217" s="48">
        <v>24.6</v>
      </c>
      <c r="U217" s="48">
        <v>12.1</v>
      </c>
      <c r="V217" s="48">
        <v>18.350000000000001</v>
      </c>
      <c r="W217" s="48">
        <v>7.9</v>
      </c>
      <c r="X217" s="48">
        <v>10.5</v>
      </c>
      <c r="Y217" s="97">
        <v>0.8</v>
      </c>
      <c r="Z217" s="100">
        <v>2.5</v>
      </c>
    </row>
    <row r="218" spans="1:26">
      <c r="A218" s="44">
        <v>45873</v>
      </c>
      <c r="B218" s="99">
        <v>29.835999999999999</v>
      </c>
      <c r="C218" s="48">
        <v>1010.36272368</v>
      </c>
      <c r="D218" s="48">
        <v>73</v>
      </c>
      <c r="E218" s="48">
        <v>1014.7784230462539</v>
      </c>
      <c r="F218" s="45">
        <v>8</v>
      </c>
      <c r="G218" s="45">
        <v>14</v>
      </c>
      <c r="H218" s="98">
        <v>9.7999999999999989</v>
      </c>
      <c r="I218" s="98">
        <v>8</v>
      </c>
      <c r="J218" s="46">
        <v>60</v>
      </c>
      <c r="K218" s="98">
        <v>0</v>
      </c>
      <c r="L218" s="98">
        <v>0</v>
      </c>
      <c r="M218" s="48">
        <v>19.600000000000001</v>
      </c>
      <c r="N218" s="48">
        <v>17.7</v>
      </c>
      <c r="O218" s="45">
        <v>82.116771901374904</v>
      </c>
      <c r="P218" s="48">
        <v>16.467920116054014</v>
      </c>
      <c r="Q218" s="49">
        <v>18.8</v>
      </c>
      <c r="R218" s="48">
        <v>19.5</v>
      </c>
      <c r="S218" s="48">
        <v>18.5</v>
      </c>
      <c r="T218" s="48">
        <v>22.3</v>
      </c>
      <c r="U218" s="48">
        <v>15.8</v>
      </c>
      <c r="V218" s="48">
        <v>19.05</v>
      </c>
      <c r="W218" s="48">
        <v>13.2</v>
      </c>
      <c r="X218" s="48">
        <v>14.7</v>
      </c>
      <c r="Y218" s="97">
        <v>0.6</v>
      </c>
      <c r="Z218" s="100">
        <v>4</v>
      </c>
    </row>
    <row r="219" spans="1:26">
      <c r="A219" s="44">
        <v>45874</v>
      </c>
      <c r="B219" s="99">
        <v>30.05</v>
      </c>
      <c r="C219" s="48">
        <v>1017.6095940000001</v>
      </c>
      <c r="D219" s="48">
        <v>71.599999999999994</v>
      </c>
      <c r="E219" s="48">
        <v>1022.2679322831995</v>
      </c>
      <c r="F219" s="45">
        <v>4</v>
      </c>
      <c r="G219" s="45">
        <v>15</v>
      </c>
      <c r="H219" s="98">
        <v>10.5</v>
      </c>
      <c r="I219" s="98">
        <v>8</v>
      </c>
      <c r="J219" s="46">
        <v>2</v>
      </c>
      <c r="K219" s="98">
        <v>0</v>
      </c>
      <c r="L219" s="98">
        <v>0</v>
      </c>
      <c r="M219" s="48">
        <v>17.7</v>
      </c>
      <c r="N219" s="48">
        <v>13.1</v>
      </c>
      <c r="O219" s="45">
        <v>56.248749797493602</v>
      </c>
      <c r="P219" s="48">
        <v>8.8842458472288133</v>
      </c>
      <c r="Q219" s="49">
        <v>16.600000000000001</v>
      </c>
      <c r="R219" s="48">
        <v>19</v>
      </c>
      <c r="S219" s="48">
        <v>18.5</v>
      </c>
      <c r="T219" s="48">
        <v>21.5</v>
      </c>
      <c r="U219" s="48">
        <v>11.2</v>
      </c>
      <c r="V219" s="48">
        <v>16.350000000000001</v>
      </c>
      <c r="W219" s="48">
        <v>7.3</v>
      </c>
      <c r="X219" s="48">
        <v>9</v>
      </c>
      <c r="Y219" s="97" t="s">
        <v>22</v>
      </c>
      <c r="Z219" s="100">
        <v>11.4</v>
      </c>
    </row>
    <row r="220" spans="1:26">
      <c r="A220" s="44">
        <v>45875</v>
      </c>
      <c r="B220" s="99">
        <v>30.132000000000001</v>
      </c>
      <c r="C220" s="48">
        <v>1020.3864321600001</v>
      </c>
      <c r="D220" s="48">
        <v>72.400000000000006</v>
      </c>
      <c r="E220" s="48">
        <v>1024.9645771315493</v>
      </c>
      <c r="F220" s="45">
        <v>2</v>
      </c>
      <c r="G220" s="45">
        <v>8</v>
      </c>
      <c r="H220" s="98">
        <v>5.6</v>
      </c>
      <c r="I220" s="98">
        <v>8</v>
      </c>
      <c r="J220" s="46">
        <v>2</v>
      </c>
      <c r="K220" s="98">
        <v>0</v>
      </c>
      <c r="L220" s="98">
        <v>0</v>
      </c>
      <c r="M220" s="48">
        <v>18.7</v>
      </c>
      <c r="N220" s="48">
        <v>15.5</v>
      </c>
      <c r="O220" s="45">
        <v>69.770317341300611</v>
      </c>
      <c r="P220" s="48">
        <v>13.071893230375004</v>
      </c>
      <c r="Q220" s="49">
        <v>17.600000000000001</v>
      </c>
      <c r="R220" s="48">
        <v>18.7</v>
      </c>
      <c r="S220" s="48">
        <v>18.5</v>
      </c>
      <c r="T220" s="48">
        <v>23.8</v>
      </c>
      <c r="U220" s="48">
        <v>10.4</v>
      </c>
      <c r="V220" s="48">
        <v>17.100000000000001</v>
      </c>
      <c r="W220" s="48">
        <v>6.1</v>
      </c>
      <c r="X220" s="48">
        <v>8.5</v>
      </c>
      <c r="Y220" s="97" t="s">
        <v>22</v>
      </c>
      <c r="Z220" s="100">
        <v>10.1</v>
      </c>
    </row>
    <row r="221" spans="1:26">
      <c r="A221" s="44">
        <v>45876</v>
      </c>
      <c r="B221" s="99">
        <v>29.754000000000001</v>
      </c>
      <c r="C221" s="48">
        <v>1007.5858855200001</v>
      </c>
      <c r="D221" s="48">
        <v>72.400000000000006</v>
      </c>
      <c r="E221" s="48">
        <v>1012.066201875714</v>
      </c>
      <c r="F221" s="45">
        <v>7</v>
      </c>
      <c r="G221" s="45">
        <v>14</v>
      </c>
      <c r="H221" s="98">
        <v>9.7999999999999989</v>
      </c>
      <c r="I221" s="98">
        <v>8</v>
      </c>
      <c r="J221" s="46">
        <v>3</v>
      </c>
      <c r="K221" s="98">
        <v>0</v>
      </c>
      <c r="L221" s="98">
        <v>0</v>
      </c>
      <c r="M221" s="48">
        <v>18.5</v>
      </c>
      <c r="N221" s="48">
        <v>15.4</v>
      </c>
      <c r="O221" s="45">
        <v>70.496858923859989</v>
      </c>
      <c r="P221" s="48">
        <v>13.03874211540046</v>
      </c>
      <c r="Q221" s="49">
        <v>20</v>
      </c>
      <c r="R221" s="48">
        <v>19.399999999999999</v>
      </c>
      <c r="S221" s="48">
        <v>18.399999999999999</v>
      </c>
      <c r="T221" s="48">
        <v>24.5</v>
      </c>
      <c r="U221" s="48">
        <v>14.5</v>
      </c>
      <c r="V221" s="48">
        <v>19.5</v>
      </c>
      <c r="W221" s="48">
        <v>12.9</v>
      </c>
      <c r="X221" s="48">
        <v>14.3</v>
      </c>
      <c r="Y221" s="97">
        <v>0.2</v>
      </c>
      <c r="Z221" s="100">
        <v>2.9</v>
      </c>
    </row>
    <row r="222" spans="1:26">
      <c r="A222" s="44">
        <v>45877</v>
      </c>
      <c r="B222" s="99">
        <v>29.905999999999999</v>
      </c>
      <c r="C222" s="48">
        <v>1012.73319528</v>
      </c>
      <c r="D222" s="48">
        <v>72</v>
      </c>
      <c r="E222" s="48">
        <v>1017.2858564687535</v>
      </c>
      <c r="F222" s="45">
        <v>5</v>
      </c>
      <c r="G222" s="45">
        <v>4</v>
      </c>
      <c r="H222" s="98">
        <v>2.8</v>
      </c>
      <c r="I222" s="98">
        <v>8</v>
      </c>
      <c r="J222" s="46">
        <v>2</v>
      </c>
      <c r="K222" s="98">
        <v>0</v>
      </c>
      <c r="L222" s="98">
        <v>0</v>
      </c>
      <c r="M222" s="48">
        <v>18.7</v>
      </c>
      <c r="N222" s="48">
        <v>15.2</v>
      </c>
      <c r="O222" s="45">
        <v>67.098860443144702</v>
      </c>
      <c r="P222" s="48">
        <v>12.475956153956929</v>
      </c>
      <c r="Q222" s="49">
        <v>19.399999999999999</v>
      </c>
      <c r="R222" s="48">
        <v>19.7</v>
      </c>
      <c r="S222" s="48">
        <v>18.399999999999999</v>
      </c>
      <c r="T222" s="48">
        <v>23.6</v>
      </c>
      <c r="U222" s="48">
        <v>13.1</v>
      </c>
      <c r="V222" s="48">
        <v>18.350000000000001</v>
      </c>
      <c r="W222" s="48">
        <v>9.6</v>
      </c>
      <c r="X222" s="48">
        <v>12.3</v>
      </c>
      <c r="Y222" s="97">
        <v>0</v>
      </c>
      <c r="Z222" s="100">
        <v>11.7</v>
      </c>
    </row>
    <row r="223" spans="1:26">
      <c r="A223" s="44">
        <v>45878</v>
      </c>
      <c r="B223" s="99">
        <v>29.946000000000002</v>
      </c>
      <c r="C223" s="48">
        <v>1014.0877504800001</v>
      </c>
      <c r="D223" s="48">
        <v>72.5</v>
      </c>
      <c r="E223" s="48">
        <v>1018.5880255191929</v>
      </c>
      <c r="F223" s="45">
        <v>5</v>
      </c>
      <c r="G223" s="45">
        <v>12</v>
      </c>
      <c r="H223" s="98">
        <v>8.3999999999999986</v>
      </c>
      <c r="I223" s="98">
        <v>8</v>
      </c>
      <c r="J223" s="46">
        <v>2</v>
      </c>
      <c r="K223" s="98">
        <v>0</v>
      </c>
      <c r="L223" s="98">
        <v>0</v>
      </c>
      <c r="M223" s="48">
        <v>19.3</v>
      </c>
      <c r="N223" s="48">
        <v>14.7</v>
      </c>
      <c r="O223" s="45">
        <v>58.253446536865638</v>
      </c>
      <c r="P223" s="48">
        <v>10.903436441726189</v>
      </c>
      <c r="Q223" s="49">
        <v>20.6</v>
      </c>
      <c r="R223" s="48">
        <v>19.899999999999999</v>
      </c>
      <c r="S223" s="48">
        <v>18.399999999999999</v>
      </c>
      <c r="T223" s="48">
        <v>24.7</v>
      </c>
      <c r="U223" s="48">
        <v>11.9</v>
      </c>
      <c r="V223" s="48">
        <v>18.3</v>
      </c>
      <c r="W223" s="48">
        <v>8.1</v>
      </c>
      <c r="X223" s="48">
        <v>10.8</v>
      </c>
      <c r="Y223" s="97">
        <v>0</v>
      </c>
      <c r="Z223" s="100">
        <v>10.7</v>
      </c>
    </row>
    <row r="224" spans="1:26">
      <c r="A224" s="44">
        <v>45879</v>
      </c>
      <c r="B224" s="99">
        <v>30.164000000000001</v>
      </c>
      <c r="C224" s="48">
        <v>1021.4700763200001</v>
      </c>
      <c r="D224" s="48">
        <v>73</v>
      </c>
      <c r="E224" s="48">
        <v>1025.9457552058034</v>
      </c>
      <c r="F224" s="45">
        <v>0</v>
      </c>
      <c r="G224" s="45">
        <v>0</v>
      </c>
      <c r="H224" s="98">
        <v>0</v>
      </c>
      <c r="I224" s="98">
        <v>8</v>
      </c>
      <c r="J224" s="46">
        <v>2</v>
      </c>
      <c r="K224" s="98">
        <v>0</v>
      </c>
      <c r="L224" s="98">
        <v>0</v>
      </c>
      <c r="M224" s="48">
        <v>20.6</v>
      </c>
      <c r="N224" s="48">
        <v>16</v>
      </c>
      <c r="O224" s="45">
        <v>59.743104643432076</v>
      </c>
      <c r="P224" s="48">
        <v>12.505544518761026</v>
      </c>
      <c r="Q224" s="49">
        <v>20.5</v>
      </c>
      <c r="R224" s="48">
        <v>20</v>
      </c>
      <c r="S224" s="48">
        <v>18.399999999999999</v>
      </c>
      <c r="T224" s="48">
        <v>27.2</v>
      </c>
      <c r="U224" s="48">
        <v>12.4</v>
      </c>
      <c r="V224" s="48">
        <v>19.8</v>
      </c>
      <c r="W224" s="48">
        <v>7.9</v>
      </c>
      <c r="X224" s="48">
        <v>10.5</v>
      </c>
      <c r="Y224" s="97">
        <v>0</v>
      </c>
      <c r="Z224" s="100">
        <v>13.2</v>
      </c>
    </row>
    <row r="225" spans="1:26">
      <c r="A225" s="44">
        <v>45880</v>
      </c>
      <c r="B225" s="99">
        <v>30.068000000000001</v>
      </c>
      <c r="C225" s="48">
        <v>1018.2191438400001</v>
      </c>
      <c r="D225" s="48">
        <v>74</v>
      </c>
      <c r="E225" s="48">
        <v>1022.4767973405876</v>
      </c>
      <c r="F225" s="45">
        <v>0</v>
      </c>
      <c r="G225" s="45">
        <v>2</v>
      </c>
      <c r="H225" s="98">
        <v>1.4</v>
      </c>
      <c r="I225" s="98">
        <v>8</v>
      </c>
      <c r="J225" s="46">
        <v>2</v>
      </c>
      <c r="K225" s="98">
        <v>0</v>
      </c>
      <c r="L225" s="98">
        <v>0</v>
      </c>
      <c r="M225" s="48">
        <v>24</v>
      </c>
      <c r="N225" s="48">
        <v>17.3</v>
      </c>
      <c r="O225" s="45">
        <v>48.184867290993772</v>
      </c>
      <c r="P225" s="48">
        <v>12.384713303199714</v>
      </c>
      <c r="Q225" s="49">
        <v>22.3</v>
      </c>
      <c r="R225" s="48">
        <v>20.5</v>
      </c>
      <c r="S225" s="48">
        <v>18.399999999999999</v>
      </c>
      <c r="T225" s="48">
        <v>28.9</v>
      </c>
      <c r="U225" s="48">
        <v>14.1</v>
      </c>
      <c r="V225" s="48">
        <v>21.5</v>
      </c>
      <c r="W225" s="48">
        <v>9.8000000000000007</v>
      </c>
      <c r="X225" s="48">
        <v>12.7</v>
      </c>
      <c r="Y225" s="97" t="s">
        <v>22</v>
      </c>
      <c r="Z225" s="100">
        <v>7.7</v>
      </c>
    </row>
    <row r="226" spans="1:26">
      <c r="A226" s="44">
        <v>45881</v>
      </c>
      <c r="B226" s="99">
        <v>29.949000000000002</v>
      </c>
      <c r="C226" s="48">
        <v>1014.1893421200001</v>
      </c>
      <c r="D226" s="48">
        <v>74.5</v>
      </c>
      <c r="E226" s="48">
        <v>1018.3546033175563</v>
      </c>
      <c r="F226" s="45">
        <v>0</v>
      </c>
      <c r="G226" s="45">
        <v>5</v>
      </c>
      <c r="H226" s="98">
        <v>3.5</v>
      </c>
      <c r="I226" s="98">
        <v>8</v>
      </c>
      <c r="J226" s="46">
        <v>2</v>
      </c>
      <c r="K226" s="98">
        <v>0</v>
      </c>
      <c r="L226" s="98">
        <v>0</v>
      </c>
      <c r="M226" s="48">
        <v>24.5</v>
      </c>
      <c r="N226" s="48">
        <v>19.5</v>
      </c>
      <c r="O226" s="45">
        <v>60.684227571875383</v>
      </c>
      <c r="P226" s="48">
        <v>16.413659594495222</v>
      </c>
      <c r="Q226" s="49">
        <v>23</v>
      </c>
      <c r="R226" s="48">
        <v>21.3</v>
      </c>
      <c r="S226" s="48">
        <v>18.5</v>
      </c>
      <c r="T226" s="98">
        <v>32.6</v>
      </c>
      <c r="U226" s="48">
        <v>16.8</v>
      </c>
      <c r="V226" s="48">
        <v>24.700000000000003</v>
      </c>
      <c r="W226" s="48">
        <v>14.4</v>
      </c>
      <c r="X226" s="48">
        <v>16.399999999999999</v>
      </c>
      <c r="Y226" s="98">
        <v>0.5</v>
      </c>
      <c r="Z226" s="100">
        <v>11.4</v>
      </c>
    </row>
    <row r="227" spans="1:26">
      <c r="A227" s="44">
        <v>45882</v>
      </c>
      <c r="B227" s="99">
        <v>29.85</v>
      </c>
      <c r="C227" s="48">
        <v>1010.8368180000001</v>
      </c>
      <c r="D227" s="48">
        <v>76.099999999999994</v>
      </c>
      <c r="E227" s="48">
        <v>1014.9645367686514</v>
      </c>
      <c r="F227" s="45">
        <v>8</v>
      </c>
      <c r="G227" s="98">
        <v>5</v>
      </c>
      <c r="H227" s="98">
        <v>3.5</v>
      </c>
      <c r="I227" s="98">
        <v>8</v>
      </c>
      <c r="J227" s="98">
        <v>1</v>
      </c>
      <c r="K227" s="98">
        <v>0</v>
      </c>
      <c r="L227" s="98">
        <v>0</v>
      </c>
      <c r="M227" s="98">
        <v>19.899999999999999</v>
      </c>
      <c r="N227" s="98">
        <v>17.3</v>
      </c>
      <c r="O227" s="45">
        <v>76.01608687839628</v>
      </c>
      <c r="P227" s="48">
        <v>15.55116268834694</v>
      </c>
      <c r="Q227" s="98">
        <v>23.7</v>
      </c>
      <c r="R227" s="98">
        <v>21.8</v>
      </c>
      <c r="S227" s="98">
        <v>18.600000000000001</v>
      </c>
      <c r="T227" s="48">
        <v>27.7</v>
      </c>
      <c r="U227" s="98">
        <v>17.600000000000001</v>
      </c>
      <c r="V227" s="48">
        <v>22.65</v>
      </c>
      <c r="W227" s="98">
        <v>13.9</v>
      </c>
      <c r="X227" s="98">
        <v>17.399999999999999</v>
      </c>
      <c r="Y227" s="97">
        <v>0</v>
      </c>
      <c r="Z227" s="100">
        <v>4.3</v>
      </c>
    </row>
    <row r="228" spans="1:26">
      <c r="A228" s="44">
        <v>45883</v>
      </c>
      <c r="B228" s="99">
        <v>29.937999999999999</v>
      </c>
      <c r="C228" s="48">
        <v>1013.81683944</v>
      </c>
      <c r="D228" s="48">
        <v>75.599999999999994</v>
      </c>
      <c r="E228" s="48">
        <v>1017.9729807298784</v>
      </c>
      <c r="F228" s="45">
        <v>6</v>
      </c>
      <c r="G228" s="45">
        <v>8</v>
      </c>
      <c r="H228" s="98">
        <v>5.6</v>
      </c>
      <c r="I228" s="98">
        <v>8</v>
      </c>
      <c r="J228" s="46">
        <v>2</v>
      </c>
      <c r="K228" s="98">
        <v>0</v>
      </c>
      <c r="L228" s="98">
        <v>0</v>
      </c>
      <c r="M228" s="48">
        <v>21.3</v>
      </c>
      <c r="N228" s="48">
        <v>18.399999999999999</v>
      </c>
      <c r="O228" s="45">
        <v>74.370966702234199</v>
      </c>
      <c r="P228" s="48">
        <v>16.560827777898872</v>
      </c>
      <c r="Q228" s="49">
        <v>22.6</v>
      </c>
      <c r="R228" s="48">
        <v>21.7</v>
      </c>
      <c r="S228" s="48">
        <v>18.8</v>
      </c>
      <c r="T228" s="48">
        <v>26.8</v>
      </c>
      <c r="U228" s="48">
        <v>15.2</v>
      </c>
      <c r="V228" s="48">
        <v>21</v>
      </c>
      <c r="W228" s="48">
        <v>12.4</v>
      </c>
      <c r="X228" s="48">
        <v>14.5</v>
      </c>
      <c r="Y228" s="97">
        <v>0</v>
      </c>
      <c r="Z228" s="100">
        <v>8.8000000000000007</v>
      </c>
    </row>
    <row r="229" spans="1:26">
      <c r="A229" s="44">
        <v>45884</v>
      </c>
      <c r="B229" s="99">
        <v>30.106000000000002</v>
      </c>
      <c r="C229" s="48">
        <v>1019.5059712800002</v>
      </c>
      <c r="D229" s="48">
        <v>75.599999999999994</v>
      </c>
      <c r="E229" s="48">
        <v>1023.6781508717918</v>
      </c>
      <c r="F229" s="45">
        <v>1</v>
      </c>
      <c r="G229" s="45">
        <v>0</v>
      </c>
      <c r="H229" s="98">
        <v>0</v>
      </c>
      <c r="I229" s="98">
        <v>8</v>
      </c>
      <c r="J229" s="46">
        <v>2</v>
      </c>
      <c r="K229" s="98">
        <v>0</v>
      </c>
      <c r="L229" s="98">
        <v>0</v>
      </c>
      <c r="M229" s="48">
        <v>22.3</v>
      </c>
      <c r="N229" s="48">
        <v>18.600000000000001</v>
      </c>
      <c r="O229" s="45">
        <v>68.574291821025128</v>
      </c>
      <c r="P229" s="48">
        <v>16.246571943432208</v>
      </c>
      <c r="Q229" s="49">
        <v>22.4</v>
      </c>
      <c r="R229" s="48">
        <v>21.4</v>
      </c>
      <c r="S229" s="48">
        <v>19</v>
      </c>
      <c r="T229" s="98">
        <v>29.2</v>
      </c>
      <c r="U229" s="48">
        <v>14.5</v>
      </c>
      <c r="V229" s="48">
        <v>21.85</v>
      </c>
      <c r="W229" s="48">
        <v>12</v>
      </c>
      <c r="X229" s="48">
        <v>13.6</v>
      </c>
      <c r="Y229" s="97">
        <v>0</v>
      </c>
      <c r="Z229" s="100">
        <v>11.1</v>
      </c>
    </row>
    <row r="230" spans="1:26">
      <c r="A230" s="44">
        <v>45885</v>
      </c>
      <c r="B230" s="99">
        <v>30.175999999999998</v>
      </c>
      <c r="C230" s="48">
        <v>1021.87644288</v>
      </c>
      <c r="D230" s="48">
        <v>74.900000000000006</v>
      </c>
      <c r="E230" s="48">
        <v>1026.2682090737594</v>
      </c>
      <c r="F230" s="45">
        <v>8</v>
      </c>
      <c r="G230" s="45">
        <v>12</v>
      </c>
      <c r="H230" s="98">
        <v>8.3999999999999986</v>
      </c>
      <c r="I230" s="98">
        <v>8</v>
      </c>
      <c r="J230" s="46">
        <v>2</v>
      </c>
      <c r="K230" s="98">
        <v>0</v>
      </c>
      <c r="L230" s="98">
        <v>0</v>
      </c>
      <c r="M230" s="48">
        <v>17.7</v>
      </c>
      <c r="N230" s="48">
        <v>15.7</v>
      </c>
      <c r="O230" s="45">
        <v>80.159007554028491</v>
      </c>
      <c r="P230" s="48">
        <v>14.239639155314565</v>
      </c>
      <c r="Q230" s="49">
        <v>22.6</v>
      </c>
      <c r="R230" s="48">
        <v>21.8</v>
      </c>
      <c r="S230" s="98">
        <v>19</v>
      </c>
      <c r="T230" s="48">
        <v>28.9</v>
      </c>
      <c r="U230" s="48">
        <v>15.6</v>
      </c>
      <c r="V230" s="48">
        <v>22.25</v>
      </c>
      <c r="W230" s="48">
        <v>13.6</v>
      </c>
      <c r="X230" s="98">
        <v>16</v>
      </c>
      <c r="Y230" s="97">
        <v>0</v>
      </c>
      <c r="Z230" s="100">
        <v>0.3</v>
      </c>
    </row>
    <row r="231" spans="1:26">
      <c r="A231" s="44">
        <v>45886</v>
      </c>
      <c r="B231" s="99">
        <v>30.1</v>
      </c>
      <c r="C231" s="48">
        <v>1019.3027880000001</v>
      </c>
      <c r="D231" s="48">
        <v>73.8</v>
      </c>
      <c r="E231" s="48">
        <v>1023.7324787211968</v>
      </c>
      <c r="F231" s="45">
        <v>1</v>
      </c>
      <c r="G231" s="45">
        <v>10</v>
      </c>
      <c r="H231" s="98">
        <v>7</v>
      </c>
      <c r="I231" s="98">
        <v>8</v>
      </c>
      <c r="J231" s="46">
        <v>2</v>
      </c>
      <c r="K231" s="98">
        <v>0</v>
      </c>
      <c r="L231" s="98">
        <v>0</v>
      </c>
      <c r="M231" s="48">
        <v>19.100000000000001</v>
      </c>
      <c r="N231" s="48">
        <v>14.8</v>
      </c>
      <c r="O231" s="45">
        <v>60.560020325520291</v>
      </c>
      <c r="P231" s="48">
        <v>11.300601502657246</v>
      </c>
      <c r="Q231" s="49">
        <v>19.600000000000001</v>
      </c>
      <c r="R231" s="48">
        <v>20.7</v>
      </c>
      <c r="S231" s="48">
        <v>19.2</v>
      </c>
      <c r="T231" s="48">
        <v>26</v>
      </c>
      <c r="U231" s="48">
        <v>10</v>
      </c>
      <c r="V231" s="48">
        <v>18</v>
      </c>
      <c r="W231" s="48">
        <v>7.1</v>
      </c>
      <c r="X231" s="48">
        <v>9.3000000000000007</v>
      </c>
      <c r="Y231" s="97">
        <v>0</v>
      </c>
      <c r="Z231" s="100">
        <v>13</v>
      </c>
    </row>
    <row r="232" spans="1:26">
      <c r="A232" s="44">
        <v>45887</v>
      </c>
      <c r="B232" s="99">
        <v>30.058</v>
      </c>
      <c r="C232" s="48">
        <v>1017.88050504</v>
      </c>
      <c r="D232" s="48">
        <v>73.599999999999994</v>
      </c>
      <c r="E232" s="48">
        <v>1022.3406619496051</v>
      </c>
      <c r="F232" s="45">
        <v>8</v>
      </c>
      <c r="G232" s="45">
        <v>13</v>
      </c>
      <c r="H232" s="98">
        <v>9.1</v>
      </c>
      <c r="I232" s="98">
        <v>8</v>
      </c>
      <c r="J232" s="46">
        <v>2</v>
      </c>
      <c r="K232" s="98">
        <v>0</v>
      </c>
      <c r="L232" s="98">
        <v>0</v>
      </c>
      <c r="M232" s="48">
        <v>18.3</v>
      </c>
      <c r="N232" s="48">
        <v>15.2</v>
      </c>
      <c r="O232" s="45">
        <v>70.324920541560658</v>
      </c>
      <c r="P232" s="48">
        <v>12.80970008536052</v>
      </c>
      <c r="Q232" s="49">
        <v>22</v>
      </c>
      <c r="R232" s="48">
        <v>21.1</v>
      </c>
      <c r="S232" s="48">
        <v>19.100000000000001</v>
      </c>
      <c r="T232" s="48">
        <v>21.3</v>
      </c>
      <c r="U232" s="48">
        <v>16.100000000000001</v>
      </c>
      <c r="V232" s="48">
        <v>18.700000000000003</v>
      </c>
      <c r="W232" s="48">
        <v>14</v>
      </c>
      <c r="X232" s="48">
        <v>16.3</v>
      </c>
      <c r="Y232" s="97">
        <v>0</v>
      </c>
      <c r="Z232" s="100">
        <v>0.1</v>
      </c>
    </row>
    <row r="233" spans="1:26">
      <c r="A233" s="44">
        <v>45888</v>
      </c>
      <c r="B233" s="99">
        <v>29.94</v>
      </c>
      <c r="C233" s="48">
        <v>1013.8845672000001</v>
      </c>
      <c r="D233" s="48">
        <v>73.8</v>
      </c>
      <c r="E233" s="48">
        <v>1018.2940479453484</v>
      </c>
      <c r="F233" s="45">
        <v>8</v>
      </c>
      <c r="G233" s="45">
        <v>10</v>
      </c>
      <c r="H233" s="98">
        <v>7</v>
      </c>
      <c r="I233" s="98">
        <v>8</v>
      </c>
      <c r="J233" s="46">
        <v>2</v>
      </c>
      <c r="K233" s="98">
        <v>0</v>
      </c>
      <c r="L233" s="98">
        <v>0</v>
      </c>
      <c r="M233" s="48">
        <v>18.3</v>
      </c>
      <c r="N233" s="48">
        <v>15.3</v>
      </c>
      <c r="O233" s="45">
        <v>71.235009425842705</v>
      </c>
      <c r="P233" s="48">
        <v>13.006174861120565</v>
      </c>
      <c r="Q233" s="49">
        <v>20.9</v>
      </c>
      <c r="R233" s="48">
        <v>20.7</v>
      </c>
      <c r="S233" s="48">
        <v>19.100000000000001</v>
      </c>
      <c r="T233" s="48">
        <v>23.9</v>
      </c>
      <c r="U233" s="48">
        <v>16.2</v>
      </c>
      <c r="V233" s="48">
        <v>20.049999999999997</v>
      </c>
      <c r="W233" s="48">
        <v>15.5</v>
      </c>
      <c r="X233" s="48">
        <v>16.7</v>
      </c>
      <c r="Y233" s="97">
        <v>0.25</v>
      </c>
      <c r="Z233" s="100">
        <v>1.85</v>
      </c>
    </row>
    <row r="234" spans="1:26">
      <c r="A234" s="44">
        <v>45889</v>
      </c>
      <c r="B234" s="99">
        <v>29.942</v>
      </c>
      <c r="C234" s="48">
        <v>1013.95229496</v>
      </c>
      <c r="D234" s="48">
        <v>72.8</v>
      </c>
      <c r="E234" s="48">
        <v>1018.5632310965809</v>
      </c>
      <c r="F234" s="45">
        <v>8</v>
      </c>
      <c r="G234" s="45">
        <v>14</v>
      </c>
      <c r="H234" s="98">
        <v>9.7999999999999989</v>
      </c>
      <c r="I234" s="98">
        <v>6</v>
      </c>
      <c r="J234" s="46">
        <v>50</v>
      </c>
      <c r="K234" s="98">
        <v>1</v>
      </c>
      <c r="L234" s="98">
        <v>0</v>
      </c>
      <c r="M234" s="48">
        <v>14.6</v>
      </c>
      <c r="N234" s="48">
        <v>14</v>
      </c>
      <c r="O234" s="45">
        <v>93.299669475550388</v>
      </c>
      <c r="P234" s="48">
        <v>13.530682687017789</v>
      </c>
      <c r="Q234" s="49">
        <v>19.899999999999999</v>
      </c>
      <c r="R234" s="48">
        <v>20.5</v>
      </c>
      <c r="S234" s="48">
        <v>19.100000000000001</v>
      </c>
      <c r="T234" s="48">
        <v>20.5</v>
      </c>
      <c r="U234" s="48">
        <v>13.4</v>
      </c>
      <c r="V234" s="48">
        <v>16.95</v>
      </c>
      <c r="W234" s="48">
        <v>12.6</v>
      </c>
      <c r="X234" s="48">
        <v>13.6</v>
      </c>
      <c r="Y234" s="97" t="s">
        <v>22</v>
      </c>
      <c r="Z234" s="100">
        <v>3.2</v>
      </c>
    </row>
    <row r="235" spans="1:26">
      <c r="A235" s="44">
        <v>45890</v>
      </c>
      <c r="B235" s="99">
        <v>29.956</v>
      </c>
      <c r="C235" s="48">
        <v>1014.4263892800001</v>
      </c>
      <c r="D235" s="48">
        <v>71.2</v>
      </c>
      <c r="E235" s="48">
        <v>1019.1131218126244</v>
      </c>
      <c r="F235" s="45">
        <v>6</v>
      </c>
      <c r="G235" s="45">
        <v>10</v>
      </c>
      <c r="H235" s="98">
        <v>7</v>
      </c>
      <c r="I235" s="98">
        <v>8</v>
      </c>
      <c r="J235" s="46">
        <v>1</v>
      </c>
      <c r="K235" s="98">
        <v>0</v>
      </c>
      <c r="L235" s="98">
        <v>0</v>
      </c>
      <c r="M235" s="48">
        <v>17.100000000000001</v>
      </c>
      <c r="N235" s="48">
        <v>13.4</v>
      </c>
      <c r="O235" s="45">
        <v>63.646579043762706</v>
      </c>
      <c r="P235" s="48">
        <v>10.158424241563587</v>
      </c>
      <c r="Q235" s="49">
        <v>19</v>
      </c>
      <c r="R235" s="48">
        <v>19.600000000000001</v>
      </c>
      <c r="S235" s="48">
        <v>19.100000000000001</v>
      </c>
      <c r="T235" s="48">
        <v>20.399999999999999</v>
      </c>
      <c r="U235" s="48">
        <v>13.3</v>
      </c>
      <c r="V235" s="48">
        <v>16.850000000000001</v>
      </c>
      <c r="W235" s="48">
        <v>10.8</v>
      </c>
      <c r="X235" s="48">
        <v>12</v>
      </c>
      <c r="Y235" s="97">
        <v>0</v>
      </c>
      <c r="Z235" s="100">
        <v>3.6</v>
      </c>
    </row>
    <row r="236" spans="1:26">
      <c r="A236" s="44">
        <v>45891</v>
      </c>
      <c r="B236" s="99">
        <v>30</v>
      </c>
      <c r="C236" s="48">
        <v>1015.9164000000001</v>
      </c>
      <c r="D236" s="48">
        <v>71.2</v>
      </c>
      <c r="E236" s="48">
        <v>1020.6271379056565</v>
      </c>
      <c r="F236" s="45">
        <v>7</v>
      </c>
      <c r="G236" s="45">
        <v>0</v>
      </c>
      <c r="H236" s="98">
        <v>0</v>
      </c>
      <c r="I236" s="98">
        <v>8</v>
      </c>
      <c r="J236" s="46">
        <v>2</v>
      </c>
      <c r="K236" s="98">
        <v>0</v>
      </c>
      <c r="L236" s="98">
        <v>0</v>
      </c>
      <c r="M236" s="48">
        <v>16.7</v>
      </c>
      <c r="N236" s="48">
        <v>12.4</v>
      </c>
      <c r="O236" s="45">
        <v>57.633200866034741</v>
      </c>
      <c r="P236" s="48">
        <v>8.3083051352951767</v>
      </c>
      <c r="Q236" s="49">
        <v>17.899999999999999</v>
      </c>
      <c r="R236" s="48">
        <v>19.100000000000001</v>
      </c>
      <c r="S236" s="48">
        <v>19</v>
      </c>
      <c r="T236" s="48">
        <v>23.4</v>
      </c>
      <c r="U236" s="48">
        <v>8</v>
      </c>
      <c r="V236" s="48">
        <v>15.7</v>
      </c>
      <c r="W236" s="48">
        <v>3.8</v>
      </c>
      <c r="X236" s="48">
        <v>7.2</v>
      </c>
      <c r="Y236" s="97">
        <v>0</v>
      </c>
      <c r="Z236" s="100">
        <v>7.6</v>
      </c>
    </row>
    <row r="237" spans="1:26">
      <c r="A237" s="44">
        <v>45892</v>
      </c>
      <c r="B237" s="99">
        <v>29.974</v>
      </c>
      <c r="C237" s="48">
        <v>1015.0359391200001</v>
      </c>
      <c r="D237" s="48">
        <v>72</v>
      </c>
      <c r="E237" s="48">
        <v>1019.5983874532089</v>
      </c>
      <c r="F237" s="45">
        <v>5</v>
      </c>
      <c r="G237" s="45">
        <v>0</v>
      </c>
      <c r="H237" s="98">
        <v>0</v>
      </c>
      <c r="I237" s="98">
        <v>8</v>
      </c>
      <c r="J237" s="46">
        <v>2</v>
      </c>
      <c r="K237" s="98">
        <v>0</v>
      </c>
      <c r="L237" s="98">
        <v>0</v>
      </c>
      <c r="M237" s="48">
        <v>19</v>
      </c>
      <c r="N237" s="48">
        <v>15</v>
      </c>
      <c r="O237" s="45">
        <v>63.025750918380865</v>
      </c>
      <c r="P237" s="48">
        <v>11.809617718152799</v>
      </c>
      <c r="Q237" s="49">
        <v>20</v>
      </c>
      <c r="R237" s="48">
        <v>19.8</v>
      </c>
      <c r="S237" s="48">
        <v>18.899999999999999</v>
      </c>
      <c r="T237" s="48">
        <v>22.2</v>
      </c>
      <c r="U237" s="48">
        <v>11.9</v>
      </c>
      <c r="V237" s="48">
        <v>17.05</v>
      </c>
      <c r="W237" s="48">
        <v>8.4</v>
      </c>
      <c r="X237" s="48">
        <v>11.8</v>
      </c>
      <c r="Y237" s="97">
        <v>0</v>
      </c>
      <c r="Z237" s="100">
        <v>3.5</v>
      </c>
    </row>
    <row r="238" spans="1:26">
      <c r="A238" s="44">
        <v>45893</v>
      </c>
      <c r="B238" s="99">
        <v>30.033999999999999</v>
      </c>
      <c r="C238" s="48">
        <v>1017.06777192</v>
      </c>
      <c r="D238" s="48">
        <v>72.2</v>
      </c>
      <c r="E238" s="48">
        <v>1021.6432151194183</v>
      </c>
      <c r="F238" s="45">
        <v>5</v>
      </c>
      <c r="G238" s="45">
        <v>5</v>
      </c>
      <c r="H238" s="98">
        <v>3.5</v>
      </c>
      <c r="I238" s="98">
        <v>8</v>
      </c>
      <c r="J238" s="46">
        <v>1</v>
      </c>
      <c r="K238" s="98">
        <v>0</v>
      </c>
      <c r="L238" s="98">
        <v>0</v>
      </c>
      <c r="M238" s="48">
        <v>18.5</v>
      </c>
      <c r="N238" s="48">
        <v>15.1</v>
      </c>
      <c r="O238" s="45">
        <v>67.800617112244268</v>
      </c>
      <c r="P238" s="48">
        <v>12.443640126200071</v>
      </c>
      <c r="Q238" s="49">
        <v>20.5</v>
      </c>
      <c r="R238" s="48">
        <v>20</v>
      </c>
      <c r="S238" s="48">
        <v>18.8</v>
      </c>
      <c r="T238" s="48">
        <v>24.9</v>
      </c>
      <c r="U238" s="48">
        <v>15.5</v>
      </c>
      <c r="V238" s="48">
        <v>20.2</v>
      </c>
      <c r="W238" s="48">
        <v>14.3</v>
      </c>
      <c r="X238" s="48">
        <v>15.5</v>
      </c>
      <c r="Y238" s="97">
        <v>0</v>
      </c>
      <c r="Z238" s="100">
        <v>5.8</v>
      </c>
    </row>
    <row r="239" spans="1:26">
      <c r="A239" s="44">
        <v>45894</v>
      </c>
      <c r="B239" s="99">
        <v>29.905999999999999</v>
      </c>
      <c r="C239" s="48">
        <v>1012.73319528</v>
      </c>
      <c r="D239" s="48">
        <v>72.2</v>
      </c>
      <c r="E239" s="48">
        <v>1017.1998310218003</v>
      </c>
      <c r="F239" s="45">
        <v>1</v>
      </c>
      <c r="G239" s="45">
        <v>12</v>
      </c>
      <c r="H239" s="98">
        <v>8.3999999999999986</v>
      </c>
      <c r="I239" s="98">
        <v>8</v>
      </c>
      <c r="J239" s="46">
        <v>2</v>
      </c>
      <c r="K239" s="98">
        <v>0</v>
      </c>
      <c r="L239" s="98">
        <v>0</v>
      </c>
      <c r="M239" s="48">
        <v>21</v>
      </c>
      <c r="N239" s="48">
        <v>15.1</v>
      </c>
      <c r="O239" s="45">
        <v>50.006870690112471</v>
      </c>
      <c r="P239" s="48">
        <v>10.192215807344043</v>
      </c>
      <c r="Q239" s="49">
        <v>19.399999999999999</v>
      </c>
      <c r="R239" s="48">
        <v>20</v>
      </c>
      <c r="S239" s="48">
        <v>18.8</v>
      </c>
      <c r="T239" s="48">
        <v>27.9</v>
      </c>
      <c r="U239" s="48">
        <v>9.8000000000000007</v>
      </c>
      <c r="V239" s="48">
        <v>18.850000000000001</v>
      </c>
      <c r="W239" s="48">
        <v>5.3</v>
      </c>
      <c r="X239" s="48">
        <v>9.1</v>
      </c>
      <c r="Y239" s="97">
        <v>0</v>
      </c>
      <c r="Z239" s="100">
        <v>13.2</v>
      </c>
    </row>
    <row r="240" spans="1:26">
      <c r="A240" s="44">
        <v>45895</v>
      </c>
      <c r="B240" s="99">
        <v>29.641999999999999</v>
      </c>
      <c r="C240" s="48">
        <v>1003.79313096</v>
      </c>
      <c r="D240" s="48">
        <v>73</v>
      </c>
      <c r="E240" s="48">
        <v>1008.1528618677696</v>
      </c>
      <c r="F240" s="45">
        <v>8</v>
      </c>
      <c r="G240" s="45">
        <v>10</v>
      </c>
      <c r="H240" s="98">
        <v>7</v>
      </c>
      <c r="I240" s="98">
        <v>8</v>
      </c>
      <c r="J240" s="46">
        <v>20</v>
      </c>
      <c r="K240" s="98">
        <v>0</v>
      </c>
      <c r="L240" s="98">
        <v>0</v>
      </c>
      <c r="M240" s="48">
        <v>19.7</v>
      </c>
      <c r="N240" s="48">
        <v>16.3</v>
      </c>
      <c r="O240" s="45">
        <v>68.882014893403849</v>
      </c>
      <c r="P240" s="48">
        <v>13.831987776914128</v>
      </c>
      <c r="Q240" s="49">
        <v>21</v>
      </c>
      <c r="R240" s="48">
        <v>20.3</v>
      </c>
      <c r="S240" s="48">
        <v>18.8</v>
      </c>
      <c r="T240" s="48">
        <v>25.5</v>
      </c>
      <c r="U240" s="48">
        <v>16</v>
      </c>
      <c r="V240" s="48">
        <v>20.75</v>
      </c>
      <c r="W240" s="48">
        <v>12.8</v>
      </c>
      <c r="X240" s="48">
        <v>15</v>
      </c>
      <c r="Y240" s="97">
        <v>0</v>
      </c>
      <c r="Z240" s="100">
        <v>7.6</v>
      </c>
    </row>
    <row r="241" spans="1:26">
      <c r="A241" s="44">
        <v>45896</v>
      </c>
      <c r="B241" s="99">
        <v>29.538</v>
      </c>
      <c r="C241" s="48">
        <v>1000.27128744</v>
      </c>
      <c r="D241" s="48">
        <v>73.099999999999994</v>
      </c>
      <c r="E241" s="48">
        <v>1004.584732964018</v>
      </c>
      <c r="F241" s="45">
        <v>6</v>
      </c>
      <c r="G241" s="45">
        <v>16</v>
      </c>
      <c r="H241" s="98">
        <v>11.2</v>
      </c>
      <c r="I241" s="98">
        <v>8</v>
      </c>
      <c r="J241" s="46">
        <v>3</v>
      </c>
      <c r="K241" s="98">
        <v>0</v>
      </c>
      <c r="L241" s="98">
        <v>0</v>
      </c>
      <c r="M241" s="48">
        <v>20</v>
      </c>
      <c r="N241" s="48">
        <v>15.2</v>
      </c>
      <c r="O241" s="45">
        <v>57.430427498315815</v>
      </c>
      <c r="P241" s="48">
        <v>11.344405840036613</v>
      </c>
      <c r="Q241" s="49">
        <v>20.5</v>
      </c>
      <c r="R241" s="48">
        <v>20.399999999999999</v>
      </c>
      <c r="S241" s="48">
        <v>18.8</v>
      </c>
      <c r="T241" s="48">
        <v>21.2</v>
      </c>
      <c r="U241" s="48">
        <v>13.9</v>
      </c>
      <c r="V241" s="48">
        <v>17.55</v>
      </c>
      <c r="W241" s="48">
        <v>10.5</v>
      </c>
      <c r="X241" s="48">
        <v>13.1</v>
      </c>
      <c r="Y241" s="97">
        <v>2.1</v>
      </c>
      <c r="Z241" s="100">
        <v>6.5</v>
      </c>
    </row>
    <row r="242" spans="1:26">
      <c r="A242" s="44">
        <v>45897</v>
      </c>
      <c r="B242" s="99">
        <v>29.488</v>
      </c>
      <c r="C242" s="48">
        <v>998.57809344000009</v>
      </c>
      <c r="D242" s="48">
        <v>72.599999999999994</v>
      </c>
      <c r="E242" s="48">
        <v>1002.9642178326434</v>
      </c>
      <c r="F242" s="45">
        <v>8</v>
      </c>
      <c r="G242" s="45">
        <v>12</v>
      </c>
      <c r="H242" s="98">
        <v>8.3999999999999986</v>
      </c>
      <c r="I242" s="98">
        <v>8</v>
      </c>
      <c r="J242" s="46">
        <v>3</v>
      </c>
      <c r="K242" s="98">
        <v>0</v>
      </c>
      <c r="L242" s="98">
        <v>0</v>
      </c>
      <c r="M242" s="48">
        <v>18.600000000000001</v>
      </c>
      <c r="N242" s="48">
        <v>15.2</v>
      </c>
      <c r="O242" s="45">
        <v>67.893802107802031</v>
      </c>
      <c r="P242" s="48">
        <v>12.559997485398251</v>
      </c>
      <c r="Q242" s="49">
        <v>17.600000000000001</v>
      </c>
      <c r="R242" s="48">
        <v>19.399999999999999</v>
      </c>
      <c r="S242" s="48">
        <v>18.899999999999999</v>
      </c>
      <c r="T242" s="48">
        <v>21.3</v>
      </c>
      <c r="U242" s="48">
        <v>11.1</v>
      </c>
      <c r="V242" s="48">
        <v>16.2</v>
      </c>
      <c r="W242" s="48">
        <v>8.1999999999999993</v>
      </c>
      <c r="X242" s="48">
        <v>9.1</v>
      </c>
      <c r="Y242" s="97">
        <v>12.2</v>
      </c>
      <c r="Z242" s="100">
        <v>7.9</v>
      </c>
    </row>
    <row r="243" spans="1:26">
      <c r="A243" s="44">
        <v>45898</v>
      </c>
      <c r="B243" s="99">
        <v>29.212</v>
      </c>
      <c r="C243" s="48">
        <v>989.23166256000002</v>
      </c>
      <c r="D243" s="48">
        <v>71.8</v>
      </c>
      <c r="E243" s="48">
        <v>993.72776400341388</v>
      </c>
      <c r="F243" s="45">
        <v>8</v>
      </c>
      <c r="G243" s="45">
        <v>0</v>
      </c>
      <c r="H243" s="98">
        <v>0</v>
      </c>
      <c r="I243" s="98">
        <v>7</v>
      </c>
      <c r="J243" s="46">
        <v>50</v>
      </c>
      <c r="K243" s="98">
        <v>0</v>
      </c>
      <c r="L243" s="98">
        <v>0</v>
      </c>
      <c r="M243" s="48">
        <v>14.7</v>
      </c>
      <c r="N243" s="48">
        <v>14.2</v>
      </c>
      <c r="O243" s="45">
        <v>94.42530505853243</v>
      </c>
      <c r="P243" s="48">
        <v>13.814268759427931</v>
      </c>
      <c r="Q243" s="49">
        <v>17</v>
      </c>
      <c r="R243" s="48">
        <v>18.899999999999999</v>
      </c>
      <c r="S243" s="48">
        <v>18.8</v>
      </c>
      <c r="T243" s="48">
        <v>21.8</v>
      </c>
      <c r="U243" s="48">
        <v>13.4</v>
      </c>
      <c r="V243" s="48">
        <v>17.600000000000001</v>
      </c>
      <c r="W243" s="48">
        <v>11.7</v>
      </c>
      <c r="X243" s="48">
        <v>12.5</v>
      </c>
      <c r="Y243" s="97">
        <v>2.4</v>
      </c>
      <c r="Z243" s="100">
        <v>6.1</v>
      </c>
    </row>
    <row r="244" spans="1:26">
      <c r="A244" s="44">
        <v>45899</v>
      </c>
      <c r="B244" s="99">
        <v>29.956</v>
      </c>
      <c r="C244" s="48">
        <v>1014.4263892800001</v>
      </c>
      <c r="D244" s="48">
        <v>72.2</v>
      </c>
      <c r="E244" s="48">
        <v>1019.0129483078433</v>
      </c>
      <c r="F244" s="45">
        <v>7</v>
      </c>
      <c r="G244" s="45">
        <v>12</v>
      </c>
      <c r="H244" s="98">
        <v>8.3999999999999986</v>
      </c>
      <c r="I244" s="98">
        <v>8</v>
      </c>
      <c r="J244" s="46">
        <v>2</v>
      </c>
      <c r="K244" s="98">
        <v>1</v>
      </c>
      <c r="L244" s="98">
        <v>0</v>
      </c>
      <c r="M244" s="48">
        <v>17.399999999999999</v>
      </c>
      <c r="N244" s="48">
        <v>14.8</v>
      </c>
      <c r="O244" s="45">
        <v>74.231214175131825</v>
      </c>
      <c r="P244" s="48">
        <v>12.769472213820238</v>
      </c>
      <c r="Q244" s="49">
        <v>16.399999999999999</v>
      </c>
      <c r="R244" s="48">
        <v>18.7</v>
      </c>
      <c r="S244" s="48">
        <v>18.7</v>
      </c>
      <c r="T244" s="48">
        <v>20.2</v>
      </c>
      <c r="U244" s="48">
        <v>12.2</v>
      </c>
      <c r="V244" s="48">
        <v>16.2</v>
      </c>
      <c r="W244" s="48">
        <v>9</v>
      </c>
      <c r="X244" s="48">
        <v>10.4</v>
      </c>
      <c r="Y244" s="97">
        <v>4.4000000000000004</v>
      </c>
      <c r="Z244" s="100">
        <v>4.0999999999999996</v>
      </c>
    </row>
    <row r="245" spans="1:26">
      <c r="A245" s="44">
        <v>45900</v>
      </c>
      <c r="B245" s="99">
        <v>29.494</v>
      </c>
      <c r="C245" s="48">
        <v>998.78127672000005</v>
      </c>
      <c r="D245" s="48">
        <v>71.8</v>
      </c>
      <c r="E245" s="48">
        <v>1003.2537187849048</v>
      </c>
      <c r="F245" s="45">
        <v>7</v>
      </c>
      <c r="G245" s="45">
        <v>15</v>
      </c>
      <c r="H245" s="98">
        <v>10.5</v>
      </c>
      <c r="I245" s="98">
        <v>7</v>
      </c>
      <c r="J245" s="46">
        <v>3</v>
      </c>
      <c r="K245" s="98">
        <v>1</v>
      </c>
      <c r="L245" s="98">
        <v>0</v>
      </c>
      <c r="M245" s="48">
        <v>18.2</v>
      </c>
      <c r="N245" s="48">
        <v>15.8</v>
      </c>
      <c r="O245" s="45">
        <v>76.691488944407709</v>
      </c>
      <c r="P245" s="48">
        <v>14.042950810606529</v>
      </c>
      <c r="Q245" s="49">
        <v>15.9</v>
      </c>
      <c r="R245" s="48">
        <v>18.3</v>
      </c>
      <c r="S245" s="48">
        <v>18.600000000000001</v>
      </c>
      <c r="T245" s="48">
        <v>20.6</v>
      </c>
      <c r="U245" s="48">
        <v>12</v>
      </c>
      <c r="V245" s="48">
        <v>16.3</v>
      </c>
      <c r="W245" s="48">
        <v>9.6</v>
      </c>
      <c r="X245" s="48">
        <v>10.4</v>
      </c>
      <c r="Y245" s="97">
        <v>2.2999999999999998</v>
      </c>
      <c r="Z245" s="100">
        <v>9.1999999999999993</v>
      </c>
    </row>
    <row r="246" spans="1:26">
      <c r="A246" s="44">
        <v>45901</v>
      </c>
      <c r="B246" s="99">
        <v>29.388000000000002</v>
      </c>
      <c r="C246" s="48">
        <v>995.19170544000008</v>
      </c>
      <c r="D246" s="48">
        <v>71</v>
      </c>
      <c r="E246" s="48">
        <v>999.72255415261361</v>
      </c>
      <c r="F246" s="45">
        <v>6</v>
      </c>
      <c r="G246" s="45">
        <v>15</v>
      </c>
      <c r="H246" s="98">
        <v>10.5</v>
      </c>
      <c r="I246" s="98">
        <v>8</v>
      </c>
      <c r="J246" s="46">
        <v>2</v>
      </c>
      <c r="K246" s="98">
        <v>1</v>
      </c>
      <c r="L246" s="98">
        <v>0</v>
      </c>
      <c r="M246" s="48">
        <v>17.7</v>
      </c>
      <c r="N246" s="48">
        <v>14.4</v>
      </c>
      <c r="O246" s="45">
        <v>67.951738257364894</v>
      </c>
      <c r="P246" s="48">
        <v>11.713843678599126</v>
      </c>
      <c r="Q246" s="49">
        <v>15.4</v>
      </c>
      <c r="R246" s="48">
        <v>18</v>
      </c>
      <c r="S246" s="48">
        <v>18.5</v>
      </c>
      <c r="T246" s="48">
        <v>20.7</v>
      </c>
      <c r="U246" s="48">
        <v>12.5</v>
      </c>
      <c r="V246" s="48">
        <v>16.600000000000001</v>
      </c>
      <c r="W246" s="48">
        <v>10.4</v>
      </c>
      <c r="X246" s="48">
        <v>10.6</v>
      </c>
      <c r="Y246" s="97">
        <v>2.2999999999999998</v>
      </c>
      <c r="Z246" s="100">
        <v>7.5</v>
      </c>
    </row>
    <row r="247" spans="1:26">
      <c r="A247" s="44">
        <v>45902</v>
      </c>
      <c r="B247" s="99">
        <v>29.425999999999998</v>
      </c>
      <c r="C247" s="48">
        <v>996.47853287999999</v>
      </c>
      <c r="D247" s="48">
        <v>70.2</v>
      </c>
      <c r="E247" s="48">
        <v>1001.177350298793</v>
      </c>
      <c r="F247" s="45">
        <v>8</v>
      </c>
      <c r="G247" s="45">
        <v>0</v>
      </c>
      <c r="H247" s="98">
        <v>0</v>
      </c>
      <c r="I247" s="98">
        <v>6</v>
      </c>
      <c r="J247" s="46">
        <v>62</v>
      </c>
      <c r="K247" s="98">
        <v>2</v>
      </c>
      <c r="L247" s="98">
        <v>0</v>
      </c>
      <c r="M247" s="48">
        <v>14.8</v>
      </c>
      <c r="N247" s="48">
        <v>13.8</v>
      </c>
      <c r="O247" s="45">
        <v>88.975536843360629</v>
      </c>
      <c r="P247" s="48">
        <v>13.001320582400092</v>
      </c>
      <c r="Q247" s="49">
        <v>14.7</v>
      </c>
      <c r="R247" s="48">
        <v>17.600000000000001</v>
      </c>
      <c r="S247" s="48">
        <v>18.399999999999999</v>
      </c>
      <c r="T247" s="48">
        <v>19.399999999999999</v>
      </c>
      <c r="U247" s="48">
        <v>10.8</v>
      </c>
      <c r="V247" s="48">
        <v>15.1</v>
      </c>
      <c r="W247" s="48">
        <v>7.4</v>
      </c>
      <c r="X247" s="48">
        <v>8.9</v>
      </c>
      <c r="Y247" s="97">
        <v>9.1</v>
      </c>
      <c r="Z247" s="100">
        <v>2.2000000000000002</v>
      </c>
    </row>
    <row r="248" spans="1:26">
      <c r="A248" s="44">
        <v>45903</v>
      </c>
      <c r="B248" s="99">
        <v>29.244</v>
      </c>
      <c r="C248" s="48">
        <v>990.31530672000008</v>
      </c>
      <c r="D248" s="48">
        <v>70.8</v>
      </c>
      <c r="E248" s="48">
        <v>994.77572260370164</v>
      </c>
      <c r="F248" s="45">
        <v>6</v>
      </c>
      <c r="G248" s="45">
        <v>15</v>
      </c>
      <c r="H248" s="98">
        <v>10.5</v>
      </c>
      <c r="I248" s="98">
        <v>8</v>
      </c>
      <c r="J248" s="46">
        <v>2</v>
      </c>
      <c r="K248" s="98">
        <v>1</v>
      </c>
      <c r="L248" s="98">
        <v>0</v>
      </c>
      <c r="M248" s="48">
        <v>19.399999999999999</v>
      </c>
      <c r="N248" s="48">
        <v>17</v>
      </c>
      <c r="O248" s="45">
        <v>77.475750924321204</v>
      </c>
      <c r="P248" s="48">
        <v>15.363404500563789</v>
      </c>
      <c r="Q248" s="49">
        <v>17.2</v>
      </c>
      <c r="R248" s="48">
        <v>17.8</v>
      </c>
      <c r="S248" s="48">
        <v>18.2</v>
      </c>
      <c r="T248" s="48">
        <v>20.2</v>
      </c>
      <c r="U248" s="48">
        <v>14.5</v>
      </c>
      <c r="V248" s="48">
        <v>17.350000000000001</v>
      </c>
      <c r="W248" s="48">
        <v>14.3</v>
      </c>
      <c r="X248" s="48">
        <v>14.2</v>
      </c>
      <c r="Y248" s="97">
        <v>13</v>
      </c>
      <c r="Z248" s="100">
        <v>4.4000000000000004</v>
      </c>
    </row>
    <row r="249" spans="1:26">
      <c r="A249" s="44">
        <v>45904</v>
      </c>
      <c r="B249" s="99">
        <v>29.49</v>
      </c>
      <c r="C249" s="48">
        <v>998.6458212</v>
      </c>
      <c r="D249" s="48">
        <v>70</v>
      </c>
      <c r="E249" s="48">
        <v>1003.3865587564244</v>
      </c>
      <c r="F249" s="45">
        <v>7</v>
      </c>
      <c r="G249" s="45">
        <v>10</v>
      </c>
      <c r="H249" s="98">
        <v>7</v>
      </c>
      <c r="I249" s="98">
        <v>8</v>
      </c>
      <c r="J249" s="46">
        <v>2</v>
      </c>
      <c r="K249" s="98">
        <v>1</v>
      </c>
      <c r="L249" s="98">
        <v>0</v>
      </c>
      <c r="M249" s="48">
        <v>14.6</v>
      </c>
      <c r="N249" s="48">
        <v>13.2</v>
      </c>
      <c r="O249" s="45">
        <v>84.564932870614356</v>
      </c>
      <c r="P249" s="48">
        <v>12.030198362725463</v>
      </c>
      <c r="Q249" s="49">
        <v>15.6</v>
      </c>
      <c r="R249" s="48">
        <v>17.8</v>
      </c>
      <c r="S249" s="48">
        <v>18.100000000000001</v>
      </c>
      <c r="T249" s="48">
        <v>19.899999999999999</v>
      </c>
      <c r="U249" s="48">
        <v>12.6</v>
      </c>
      <c r="V249" s="48">
        <v>16.25</v>
      </c>
      <c r="W249" s="48">
        <v>9.6</v>
      </c>
      <c r="X249" s="48">
        <v>10.7</v>
      </c>
      <c r="Y249" s="97">
        <v>1.7</v>
      </c>
      <c r="Z249" s="100">
        <v>6</v>
      </c>
    </row>
    <row r="250" spans="1:26">
      <c r="A250" s="44">
        <v>45905</v>
      </c>
      <c r="B250" s="99">
        <v>29.974</v>
      </c>
      <c r="C250" s="48">
        <v>1015.0359391200001</v>
      </c>
      <c r="D250" s="48">
        <v>70.599999999999994</v>
      </c>
      <c r="E250" s="48">
        <v>1019.7735274916578</v>
      </c>
      <c r="F250" s="45">
        <v>1</v>
      </c>
      <c r="G250" s="45">
        <v>5</v>
      </c>
      <c r="H250" s="98">
        <v>3.5</v>
      </c>
      <c r="I250" s="98">
        <v>8</v>
      </c>
      <c r="J250" s="46">
        <v>0</v>
      </c>
      <c r="K250" s="98">
        <v>1</v>
      </c>
      <c r="L250" s="98">
        <v>0</v>
      </c>
      <c r="M250" s="48">
        <v>17.399999999999999</v>
      </c>
      <c r="N250" s="48">
        <v>14.6</v>
      </c>
      <c r="O250" s="45">
        <v>72.339247567952626</v>
      </c>
      <c r="P250" s="48">
        <v>12.376001833675247</v>
      </c>
      <c r="Q250" s="49">
        <v>14.8</v>
      </c>
      <c r="R250" s="48">
        <v>17.3</v>
      </c>
      <c r="S250" s="48">
        <v>18</v>
      </c>
      <c r="T250" s="48">
        <v>21.8</v>
      </c>
      <c r="U250" s="48">
        <v>10.7</v>
      </c>
      <c r="V250" s="48">
        <v>16.25</v>
      </c>
      <c r="W250" s="48">
        <v>7.9</v>
      </c>
      <c r="X250" s="48">
        <v>9</v>
      </c>
      <c r="Y250" s="97" t="s">
        <v>22</v>
      </c>
      <c r="Z250" s="100">
        <v>9.15</v>
      </c>
    </row>
    <row r="251" spans="1:26">
      <c r="A251" s="44">
        <v>45906</v>
      </c>
      <c r="B251" s="99">
        <v>29.943999999999999</v>
      </c>
      <c r="C251" s="48">
        <v>1014.02002272</v>
      </c>
      <c r="D251" s="48">
        <v>70.599999999999994</v>
      </c>
      <c r="E251" s="48">
        <v>1018.7463840266197</v>
      </c>
      <c r="F251" s="45">
        <v>6</v>
      </c>
      <c r="G251" s="45">
        <v>8</v>
      </c>
      <c r="H251" s="98">
        <v>5.6</v>
      </c>
      <c r="I251" s="98">
        <v>8</v>
      </c>
      <c r="J251" s="46">
        <v>1</v>
      </c>
      <c r="K251" s="98">
        <v>0</v>
      </c>
      <c r="L251" s="98">
        <v>0</v>
      </c>
      <c r="M251" s="48">
        <v>17.5</v>
      </c>
      <c r="N251" s="48">
        <v>15.2</v>
      </c>
      <c r="O251" s="45">
        <v>77.160554738355998</v>
      </c>
      <c r="P251" s="48">
        <v>13.458523409792198</v>
      </c>
      <c r="Q251" s="49">
        <v>16.100000000000001</v>
      </c>
      <c r="R251" s="48">
        <v>17.7</v>
      </c>
      <c r="S251" s="48">
        <v>17.899999999999999</v>
      </c>
      <c r="T251" s="48">
        <v>23</v>
      </c>
      <c r="U251" s="48">
        <v>12.3</v>
      </c>
      <c r="V251" s="48">
        <v>17.649999999999999</v>
      </c>
      <c r="W251" s="48">
        <v>10</v>
      </c>
      <c r="X251" s="48">
        <v>10.9</v>
      </c>
      <c r="Y251" s="97" t="s">
        <v>22</v>
      </c>
      <c r="Z251" s="100">
        <v>6.7</v>
      </c>
    </row>
    <row r="252" spans="1:26">
      <c r="A252" s="44">
        <v>45907</v>
      </c>
      <c r="B252" s="99">
        <v>29.724</v>
      </c>
      <c r="C252" s="48">
        <v>1001.9</v>
      </c>
      <c r="D252" s="48">
        <v>71.2</v>
      </c>
      <c r="E252" s="48">
        <v>1006.3475894405816</v>
      </c>
      <c r="F252" s="45">
        <v>6</v>
      </c>
      <c r="G252" s="45">
        <v>2</v>
      </c>
      <c r="H252" s="98">
        <v>1.4</v>
      </c>
      <c r="I252" s="98">
        <v>8</v>
      </c>
      <c r="J252" s="46">
        <v>3</v>
      </c>
      <c r="K252" s="98">
        <v>1</v>
      </c>
      <c r="L252" s="98">
        <v>0</v>
      </c>
      <c r="M252" s="48">
        <v>21.8</v>
      </c>
      <c r="N252" s="48">
        <v>17.3</v>
      </c>
      <c r="O252" s="45">
        <v>61.801582406251953</v>
      </c>
      <c r="P252" s="48">
        <v>14.154561716462529</v>
      </c>
      <c r="Q252" s="49">
        <v>17.2</v>
      </c>
      <c r="R252" s="48">
        <v>17.8</v>
      </c>
      <c r="S252" s="48">
        <v>17.899999999999999</v>
      </c>
      <c r="T252" s="48">
        <v>23.9</v>
      </c>
      <c r="U252" s="48">
        <v>16.600000000000001</v>
      </c>
      <c r="V252" s="48">
        <v>20.25</v>
      </c>
      <c r="W252" s="48">
        <v>13.8</v>
      </c>
      <c r="X252" s="48">
        <v>14</v>
      </c>
      <c r="Y252" s="97">
        <v>0</v>
      </c>
      <c r="Z252" s="100">
        <v>3.6</v>
      </c>
    </row>
    <row r="253" spans="1:26">
      <c r="A253" s="44">
        <v>45908</v>
      </c>
      <c r="B253" s="99">
        <v>29.867999999999999</v>
      </c>
      <c r="C253" s="48">
        <v>1011.44636784</v>
      </c>
      <c r="D253" s="48">
        <v>72</v>
      </c>
      <c r="E253" s="48">
        <v>1016.0121822074194</v>
      </c>
      <c r="F253" s="45">
        <v>3</v>
      </c>
      <c r="G253" s="45">
        <v>5</v>
      </c>
      <c r="H253" s="98">
        <v>3.5</v>
      </c>
      <c r="I253" s="98">
        <v>8</v>
      </c>
      <c r="J253" s="46">
        <v>2</v>
      </c>
      <c r="K253" s="98">
        <v>0</v>
      </c>
      <c r="L253" s="98">
        <v>0</v>
      </c>
      <c r="M253" s="48">
        <v>17.899999999999999</v>
      </c>
      <c r="N253" s="48">
        <v>14</v>
      </c>
      <c r="O253" s="45">
        <v>62.712665261033472</v>
      </c>
      <c r="P253" s="48">
        <v>10.694126934471207</v>
      </c>
      <c r="Q253" s="49">
        <v>16</v>
      </c>
      <c r="R253" s="48">
        <v>18</v>
      </c>
      <c r="S253" s="48">
        <v>17.8</v>
      </c>
      <c r="T253" s="48">
        <v>21.2</v>
      </c>
      <c r="U253" s="48">
        <v>11.4</v>
      </c>
      <c r="V253" s="48">
        <v>16.3</v>
      </c>
      <c r="W253" s="48">
        <v>8.5</v>
      </c>
      <c r="X253" s="48">
        <v>9.6</v>
      </c>
      <c r="Y253" s="97">
        <v>0</v>
      </c>
      <c r="Z253" s="100">
        <v>11</v>
      </c>
    </row>
    <row r="254" spans="1:26">
      <c r="A254" s="44">
        <v>45909</v>
      </c>
      <c r="B254" s="99">
        <v>29.847999999999999</v>
      </c>
      <c r="C254" s="48">
        <v>1010.76909024</v>
      </c>
      <c r="D254" s="48">
        <v>70.2</v>
      </c>
      <c r="E254" s="48">
        <v>1015.5084673254937</v>
      </c>
      <c r="F254" s="45">
        <v>2</v>
      </c>
      <c r="G254" s="45">
        <v>10</v>
      </c>
      <c r="H254" s="98">
        <v>7</v>
      </c>
      <c r="I254" s="98">
        <v>8</v>
      </c>
      <c r="J254" s="46">
        <v>2</v>
      </c>
      <c r="K254" s="98">
        <v>0</v>
      </c>
      <c r="L254" s="98">
        <v>0</v>
      </c>
      <c r="M254" s="48">
        <v>17.399999999999999</v>
      </c>
      <c r="N254" s="48">
        <v>14.2</v>
      </c>
      <c r="O254" s="45">
        <v>68.59203390333866</v>
      </c>
      <c r="P254" s="48">
        <v>11.569165531635702</v>
      </c>
      <c r="Q254" s="49">
        <v>14.6</v>
      </c>
      <c r="R254" s="48">
        <v>17.5</v>
      </c>
      <c r="S254" s="48">
        <v>17.899999999999999</v>
      </c>
      <c r="T254" s="48">
        <v>21</v>
      </c>
      <c r="U254" s="48">
        <v>10.1</v>
      </c>
      <c r="V254" s="48">
        <v>15.55</v>
      </c>
      <c r="W254" s="48">
        <v>7</v>
      </c>
      <c r="X254" s="48">
        <v>8.3000000000000007</v>
      </c>
      <c r="Y254" s="97">
        <v>7.6</v>
      </c>
      <c r="Z254" s="100">
        <v>8</v>
      </c>
    </row>
    <row r="255" spans="1:26">
      <c r="A255" s="44">
        <v>45910</v>
      </c>
      <c r="B255" s="99">
        <v>29.474</v>
      </c>
      <c r="C255" s="48">
        <v>998.10399912000003</v>
      </c>
      <c r="D255" s="48">
        <v>70.2</v>
      </c>
      <c r="E255" s="48">
        <v>1002.8073970915435</v>
      </c>
      <c r="F255" s="45">
        <v>7</v>
      </c>
      <c r="G255" s="45">
        <v>10</v>
      </c>
      <c r="H255" s="98">
        <v>7</v>
      </c>
      <c r="I255" s="98">
        <v>7</v>
      </c>
      <c r="J255" s="46">
        <v>1</v>
      </c>
      <c r="K255" s="98">
        <v>2</v>
      </c>
      <c r="L255" s="98">
        <v>0</v>
      </c>
      <c r="M255" s="48">
        <v>15.1</v>
      </c>
      <c r="N255" s="48">
        <v>15</v>
      </c>
      <c r="O255" s="45">
        <v>98.891963961299794</v>
      </c>
      <c r="P255" s="48">
        <v>14.926937917393364</v>
      </c>
      <c r="Q255" s="49">
        <v>15.7</v>
      </c>
      <c r="R255" s="48">
        <v>17.5</v>
      </c>
      <c r="S255" s="48">
        <v>17.8</v>
      </c>
      <c r="T255" s="48">
        <v>18.2</v>
      </c>
      <c r="U255" s="48">
        <v>13.5</v>
      </c>
      <c r="V255" s="48">
        <v>15.85</v>
      </c>
      <c r="W255" s="48">
        <v>12.5</v>
      </c>
      <c r="X255" s="48">
        <v>13</v>
      </c>
      <c r="Y255" s="97">
        <v>10.7</v>
      </c>
      <c r="Z255" s="100">
        <v>2</v>
      </c>
    </row>
    <row r="256" spans="1:26">
      <c r="A256" s="44">
        <v>45911</v>
      </c>
      <c r="B256" s="99">
        <v>29.47</v>
      </c>
      <c r="C256" s="48">
        <v>997.96854359999998</v>
      </c>
      <c r="D256" s="48">
        <v>70</v>
      </c>
      <c r="E256" s="48">
        <v>1002.6628032944947</v>
      </c>
      <c r="F256" s="45">
        <v>1</v>
      </c>
      <c r="G256" s="45">
        <v>12</v>
      </c>
      <c r="H256" s="98">
        <v>8.3999999999999986</v>
      </c>
      <c r="I256" s="98">
        <v>7</v>
      </c>
      <c r="J256" s="46">
        <v>2</v>
      </c>
      <c r="K256" s="98">
        <v>1</v>
      </c>
      <c r="L256" s="98">
        <v>0</v>
      </c>
      <c r="M256" s="48">
        <v>16</v>
      </c>
      <c r="N256" s="48">
        <v>13</v>
      </c>
      <c r="O256" s="45">
        <v>69.162944568391495</v>
      </c>
      <c r="P256" s="48">
        <v>10.354967057355921</v>
      </c>
      <c r="Q256" s="49">
        <v>14.8</v>
      </c>
      <c r="R256" s="48">
        <v>17.2</v>
      </c>
      <c r="S256" s="48">
        <v>17.8</v>
      </c>
      <c r="T256" s="48">
        <v>18.2</v>
      </c>
      <c r="U256" s="48">
        <v>11.4</v>
      </c>
      <c r="V256" s="48">
        <v>14.8</v>
      </c>
      <c r="W256" s="48">
        <v>9.1999999999999993</v>
      </c>
      <c r="X256" s="48">
        <v>9.9</v>
      </c>
      <c r="Y256" s="97">
        <v>13</v>
      </c>
      <c r="Z256" s="100">
        <v>7.6</v>
      </c>
    </row>
    <row r="257" spans="1:26">
      <c r="A257" s="44">
        <v>45912</v>
      </c>
      <c r="B257" s="99">
        <v>29.623999999999999</v>
      </c>
      <c r="C257" s="48">
        <v>1005.8</v>
      </c>
      <c r="D257" s="48">
        <v>68.8</v>
      </c>
      <c r="E257" s="48">
        <v>1010.7091140515329</v>
      </c>
      <c r="F257" s="45">
        <v>7</v>
      </c>
      <c r="G257" s="45">
        <v>12</v>
      </c>
      <c r="H257" s="98">
        <v>8.3999999999999986</v>
      </c>
      <c r="I257" s="98">
        <v>7</v>
      </c>
      <c r="J257" s="46">
        <v>60</v>
      </c>
      <c r="K257" s="98">
        <v>1</v>
      </c>
      <c r="L257" s="98">
        <v>0</v>
      </c>
      <c r="M257" s="48">
        <v>14.6</v>
      </c>
      <c r="N257" s="48">
        <v>12</v>
      </c>
      <c r="O257" s="45">
        <v>71.871620874483995</v>
      </c>
      <c r="P257" s="48">
        <v>9.5856603636227433</v>
      </c>
      <c r="Q257" s="49">
        <v>13.1</v>
      </c>
      <c r="R257" s="48">
        <v>16.5</v>
      </c>
      <c r="S257" s="48">
        <v>17.7</v>
      </c>
      <c r="T257" s="48">
        <v>17.8</v>
      </c>
      <c r="U257" s="48">
        <v>10</v>
      </c>
      <c r="V257" s="48">
        <v>13.9</v>
      </c>
      <c r="W257" s="48">
        <v>7.9</v>
      </c>
      <c r="X257" s="48">
        <v>8.1</v>
      </c>
      <c r="Y257" s="97">
        <v>2.1</v>
      </c>
      <c r="Z257" s="100">
        <v>6.7</v>
      </c>
    </row>
    <row r="258" spans="1:26">
      <c r="A258" s="44">
        <v>45913</v>
      </c>
      <c r="B258" s="99">
        <v>29.558</v>
      </c>
      <c r="C258" s="48">
        <v>1000.9485650400001</v>
      </c>
      <c r="D258" s="48">
        <v>68.400000000000006</v>
      </c>
      <c r="E258" s="48">
        <v>1005.8279197776619</v>
      </c>
      <c r="F258" s="45">
        <v>5</v>
      </c>
      <c r="G258" s="45">
        <v>14</v>
      </c>
      <c r="H258" s="98">
        <v>9.7999999999999989</v>
      </c>
      <c r="I258" s="98">
        <v>8</v>
      </c>
      <c r="J258" s="46">
        <v>2</v>
      </c>
      <c r="K258" s="98">
        <v>1</v>
      </c>
      <c r="L258" s="98">
        <v>0</v>
      </c>
      <c r="M258" s="48">
        <v>15.5</v>
      </c>
      <c r="N258" s="48">
        <v>12.5</v>
      </c>
      <c r="O258" s="45">
        <v>68.671225332344889</v>
      </c>
      <c r="P258" s="48">
        <v>9.7700479419381558</v>
      </c>
      <c r="Q258" s="49">
        <v>13.2</v>
      </c>
      <c r="R258" s="48">
        <v>16.2</v>
      </c>
      <c r="S258" s="48">
        <v>17.600000000000001</v>
      </c>
      <c r="T258" s="48">
        <v>18.3</v>
      </c>
      <c r="U258" s="48">
        <v>10.8</v>
      </c>
      <c r="V258" s="48">
        <v>14.55</v>
      </c>
      <c r="W258" s="48">
        <v>8.4</v>
      </c>
      <c r="X258" s="48">
        <v>9</v>
      </c>
      <c r="Y258" s="97" t="s">
        <v>22</v>
      </c>
      <c r="Z258" s="100">
        <v>9.8000000000000007</v>
      </c>
    </row>
    <row r="259" spans="1:26">
      <c r="A259" s="44">
        <v>45914</v>
      </c>
      <c r="B259" s="99">
        <v>29.664000000000001</v>
      </c>
      <c r="C259" s="48">
        <v>1004.5381363200001</v>
      </c>
      <c r="D259" s="48">
        <v>67.2</v>
      </c>
      <c r="E259" s="48">
        <v>1009.6568220194611</v>
      </c>
      <c r="F259" s="45">
        <v>8</v>
      </c>
      <c r="G259" s="45">
        <v>2</v>
      </c>
      <c r="H259" s="98">
        <v>1.4</v>
      </c>
      <c r="I259" s="98">
        <v>8</v>
      </c>
      <c r="J259" s="46">
        <v>2</v>
      </c>
      <c r="K259" s="98">
        <v>1</v>
      </c>
      <c r="L259" s="98">
        <v>0</v>
      </c>
      <c r="M259" s="48">
        <v>12.1</v>
      </c>
      <c r="N259" s="48">
        <v>10.8</v>
      </c>
      <c r="O259" s="45">
        <v>84.382772956145232</v>
      </c>
      <c r="P259" s="48">
        <v>9.5474010110026022</v>
      </c>
      <c r="Q259" s="49">
        <v>12.4</v>
      </c>
      <c r="R259" s="48">
        <v>15.8</v>
      </c>
      <c r="S259" s="48">
        <v>17.399999999999999</v>
      </c>
      <c r="T259" s="48">
        <v>17.899999999999999</v>
      </c>
      <c r="U259" s="48">
        <v>8.5</v>
      </c>
      <c r="V259" s="48">
        <v>13.2</v>
      </c>
      <c r="W259" s="48">
        <v>4.3</v>
      </c>
      <c r="X259" s="48">
        <v>6.5</v>
      </c>
      <c r="Y259" s="97">
        <v>9.3000000000000007</v>
      </c>
      <c r="Z259" s="100">
        <v>0.1</v>
      </c>
    </row>
    <row r="260" spans="1:26">
      <c r="A260" s="44">
        <v>45915</v>
      </c>
      <c r="B260" s="99">
        <v>29.45</v>
      </c>
      <c r="C260" s="48">
        <v>997.29126600000006</v>
      </c>
      <c r="D260" s="48">
        <v>67.599999999999994</v>
      </c>
      <c r="E260" s="48">
        <v>1002.2107686230997</v>
      </c>
      <c r="F260" s="45">
        <v>3</v>
      </c>
      <c r="G260" s="45">
        <v>20</v>
      </c>
      <c r="H260" s="98">
        <v>14</v>
      </c>
      <c r="I260" s="98">
        <v>8</v>
      </c>
      <c r="J260" s="46">
        <v>1</v>
      </c>
      <c r="K260" s="98">
        <v>1</v>
      </c>
      <c r="L260" s="98">
        <v>0</v>
      </c>
      <c r="M260" s="48">
        <v>15.6</v>
      </c>
      <c r="N260" s="48">
        <v>12.9</v>
      </c>
      <c r="O260" s="45">
        <v>71.760254766343152</v>
      </c>
      <c r="P260" s="48">
        <v>10.523850941174429</v>
      </c>
      <c r="Q260" s="49">
        <v>14</v>
      </c>
      <c r="R260" s="48">
        <v>15.7</v>
      </c>
      <c r="S260" s="48">
        <v>17.3</v>
      </c>
      <c r="T260" s="48">
        <v>18.2</v>
      </c>
      <c r="U260" s="48">
        <v>11.6</v>
      </c>
      <c r="V260" s="48">
        <v>14.899999999999999</v>
      </c>
      <c r="W260" s="48">
        <v>11</v>
      </c>
      <c r="X260" s="48">
        <v>11.4</v>
      </c>
      <c r="Y260" s="97">
        <v>0.3</v>
      </c>
      <c r="Z260" s="100">
        <v>7.8</v>
      </c>
    </row>
    <row r="261" spans="1:26">
      <c r="A261" s="44">
        <v>45916</v>
      </c>
      <c r="B261" s="99">
        <v>29.141999999999999</v>
      </c>
      <c r="C261" s="48">
        <v>1012.9</v>
      </c>
      <c r="D261" s="48">
        <v>68.8</v>
      </c>
      <c r="E261" s="48">
        <v>1017.8318825586397</v>
      </c>
      <c r="F261" s="45">
        <v>2</v>
      </c>
      <c r="G261" s="45">
        <v>18</v>
      </c>
      <c r="H261" s="98">
        <v>12.6</v>
      </c>
      <c r="I261" s="98">
        <v>8</v>
      </c>
      <c r="J261" s="46">
        <v>0</v>
      </c>
      <c r="K261" s="98">
        <v>0</v>
      </c>
      <c r="L261" s="98">
        <v>0</v>
      </c>
      <c r="M261" s="48">
        <v>15.8</v>
      </c>
      <c r="N261" s="48">
        <v>12.5</v>
      </c>
      <c r="O261" s="45">
        <v>66.026054087245967</v>
      </c>
      <c r="P261" s="48">
        <v>9.4713255771215721</v>
      </c>
      <c r="Q261" s="49">
        <v>13</v>
      </c>
      <c r="R261" s="48">
        <v>15.6</v>
      </c>
      <c r="S261" s="48">
        <v>17</v>
      </c>
      <c r="T261" s="48">
        <v>19</v>
      </c>
      <c r="U261" s="48">
        <v>11.6</v>
      </c>
      <c r="V261" s="48">
        <v>15.3</v>
      </c>
      <c r="W261" s="48">
        <v>9.5</v>
      </c>
      <c r="X261" s="48">
        <v>9.5</v>
      </c>
      <c r="Y261" s="97">
        <v>1.1000000000000001</v>
      </c>
      <c r="Z261" s="100">
        <v>8.8000000000000007</v>
      </c>
    </row>
    <row r="262" spans="1:26">
      <c r="A262" s="44">
        <v>45917</v>
      </c>
      <c r="B262" s="99">
        <v>29.047999999999998</v>
      </c>
      <c r="C262" s="48">
        <v>1010.5</v>
      </c>
      <c r="D262" s="48">
        <v>68</v>
      </c>
      <c r="E262" s="48">
        <v>1015.4645896745548</v>
      </c>
      <c r="F262" s="45">
        <v>8</v>
      </c>
      <c r="G262" s="45">
        <v>16</v>
      </c>
      <c r="H262" s="98">
        <v>11.2</v>
      </c>
      <c r="I262" s="98">
        <v>8</v>
      </c>
      <c r="J262" s="46">
        <v>2</v>
      </c>
      <c r="K262" s="98">
        <v>1</v>
      </c>
      <c r="L262" s="98">
        <v>0</v>
      </c>
      <c r="M262" s="48">
        <v>16.5</v>
      </c>
      <c r="N262" s="48">
        <v>15.3</v>
      </c>
      <c r="O262" s="45">
        <v>87.495938651659969</v>
      </c>
      <c r="P262" s="48">
        <v>14.418128034507346</v>
      </c>
      <c r="Q262" s="49">
        <v>14.6</v>
      </c>
      <c r="R262" s="48">
        <v>15.9</v>
      </c>
      <c r="S262" s="48">
        <v>16.899999999999999</v>
      </c>
      <c r="T262" s="48">
        <v>20</v>
      </c>
      <c r="U262" s="48">
        <v>11.6</v>
      </c>
      <c r="V262" s="48">
        <v>15.8</v>
      </c>
      <c r="W262" s="48">
        <v>10.9</v>
      </c>
      <c r="X262" s="48">
        <v>11.9</v>
      </c>
      <c r="Y262" s="97">
        <v>0</v>
      </c>
      <c r="Z262" s="100">
        <v>0.2</v>
      </c>
    </row>
    <row r="263" spans="1:26">
      <c r="A263" s="44">
        <v>45918</v>
      </c>
      <c r="B263" s="99">
        <v>29.152000000000001</v>
      </c>
      <c r="C263" s="48">
        <v>1013.4</v>
      </c>
      <c r="D263" s="48">
        <v>69.5</v>
      </c>
      <c r="E263" s="48">
        <v>1018.1479322297399</v>
      </c>
      <c r="F263" s="45">
        <v>8</v>
      </c>
      <c r="G263" s="45">
        <v>5</v>
      </c>
      <c r="H263" s="98">
        <v>3.5</v>
      </c>
      <c r="I263" s="98">
        <v>8</v>
      </c>
      <c r="J263" s="46">
        <v>2</v>
      </c>
      <c r="K263" s="98">
        <v>0</v>
      </c>
      <c r="L263" s="98">
        <v>0</v>
      </c>
      <c r="M263" s="48">
        <v>20</v>
      </c>
      <c r="N263" s="48">
        <v>17.8</v>
      </c>
      <c r="O263" s="45">
        <v>79.624022443084712</v>
      </c>
      <c r="P263" s="48">
        <v>16.373691543106226</v>
      </c>
      <c r="Q263" s="49">
        <v>17.2</v>
      </c>
      <c r="R263" s="48">
        <v>16.7</v>
      </c>
      <c r="S263" s="48">
        <v>16.8</v>
      </c>
      <c r="T263" s="48">
        <v>22.8</v>
      </c>
      <c r="U263" s="48">
        <v>16.399999999999999</v>
      </c>
      <c r="V263" s="48">
        <v>19.600000000000001</v>
      </c>
      <c r="W263" s="48">
        <v>16.399999999999999</v>
      </c>
      <c r="X263" s="48">
        <v>16.5</v>
      </c>
      <c r="Y263" s="97" t="s">
        <v>22</v>
      </c>
      <c r="Z263" s="100">
        <v>2.8</v>
      </c>
    </row>
    <row r="264" spans="1:26">
      <c r="A264" s="44">
        <v>45919</v>
      </c>
      <c r="B264" s="99">
        <v>29.923999999999999</v>
      </c>
      <c r="C264" s="48">
        <v>1013.34274512</v>
      </c>
      <c r="D264" s="48">
        <v>69.3</v>
      </c>
      <c r="E264" s="48">
        <v>1018.1645438156208</v>
      </c>
      <c r="F264" s="45">
        <v>6</v>
      </c>
      <c r="G264" s="45">
        <v>15</v>
      </c>
      <c r="H264" s="98">
        <v>10.5</v>
      </c>
      <c r="I264" s="98">
        <v>8</v>
      </c>
      <c r="J264" s="46">
        <v>2</v>
      </c>
      <c r="K264" s="98">
        <v>1</v>
      </c>
      <c r="L264" s="98">
        <v>0</v>
      </c>
      <c r="M264" s="48">
        <v>18.100000000000001</v>
      </c>
      <c r="N264" s="48">
        <v>16.3</v>
      </c>
      <c r="O264" s="45">
        <v>82.292103442879338</v>
      </c>
      <c r="P264" s="48">
        <v>15.036451392160039</v>
      </c>
      <c r="Q264" s="49">
        <v>16.5</v>
      </c>
      <c r="R264" s="48">
        <v>17.3</v>
      </c>
      <c r="S264" s="48">
        <v>16.7</v>
      </c>
      <c r="T264" s="48">
        <v>26.3</v>
      </c>
      <c r="U264" s="48">
        <v>14.6</v>
      </c>
      <c r="V264" s="48">
        <v>20.45</v>
      </c>
      <c r="W264" s="48">
        <v>11.2</v>
      </c>
      <c r="X264" s="48">
        <v>13.1</v>
      </c>
      <c r="Y264" s="97">
        <v>0</v>
      </c>
      <c r="Z264" s="100">
        <v>7.6</v>
      </c>
    </row>
    <row r="265" spans="1:26">
      <c r="A265" s="44">
        <v>45920</v>
      </c>
      <c r="B265" s="99">
        <v>29.736000000000001</v>
      </c>
      <c r="C265" s="48">
        <v>1006.97633568</v>
      </c>
      <c r="D265" s="48">
        <v>69.599999999999994</v>
      </c>
      <c r="E265" s="48">
        <v>1011.774910216738</v>
      </c>
      <c r="F265" s="45">
        <v>8</v>
      </c>
      <c r="G265" s="45">
        <v>12</v>
      </c>
      <c r="H265" s="98">
        <v>8.3999999999999986</v>
      </c>
      <c r="I265" s="98">
        <v>7</v>
      </c>
      <c r="J265" s="46">
        <v>50</v>
      </c>
      <c r="K265" s="98">
        <v>1</v>
      </c>
      <c r="L265" s="98">
        <v>0</v>
      </c>
      <c r="M265" s="48">
        <v>16.2</v>
      </c>
      <c r="N265" s="48">
        <v>15.2</v>
      </c>
      <c r="O265" s="45">
        <v>89.449364610505214</v>
      </c>
      <c r="P265" s="48">
        <v>14.46395685712384</v>
      </c>
      <c r="Q265" s="49">
        <v>16.399999999999999</v>
      </c>
      <c r="R265" s="48">
        <v>17.8</v>
      </c>
      <c r="S265" s="48">
        <v>16.8</v>
      </c>
      <c r="T265" s="48">
        <v>19.8</v>
      </c>
      <c r="U265" s="48">
        <v>13.5</v>
      </c>
      <c r="V265" s="48">
        <v>16.649999999999999</v>
      </c>
      <c r="W265" s="48">
        <v>12</v>
      </c>
      <c r="X265" s="48">
        <v>12.7</v>
      </c>
      <c r="Y265" s="97">
        <v>0.6</v>
      </c>
      <c r="Z265" s="100">
        <v>1.4</v>
      </c>
    </row>
    <row r="266" spans="1:26">
      <c r="A266" s="44">
        <v>45921</v>
      </c>
      <c r="B266" s="99">
        <v>29.876999999999999</v>
      </c>
      <c r="C266" s="48">
        <v>1011.75114276</v>
      </c>
      <c r="D266" s="48">
        <v>68.2</v>
      </c>
      <c r="E266" s="48">
        <v>1016.8473118379558</v>
      </c>
      <c r="F266" s="45">
        <v>4</v>
      </c>
      <c r="G266" s="45">
        <v>8</v>
      </c>
      <c r="H266" s="98">
        <v>5.6</v>
      </c>
      <c r="I266" s="98">
        <v>8</v>
      </c>
      <c r="J266" s="46">
        <v>2</v>
      </c>
      <c r="K266" s="98">
        <v>1</v>
      </c>
      <c r="L266" s="98">
        <v>0</v>
      </c>
      <c r="M266" s="48">
        <v>11.8</v>
      </c>
      <c r="N266" s="48">
        <v>9.1999999999999993</v>
      </c>
      <c r="O266" s="45">
        <v>69.042089129894109</v>
      </c>
      <c r="P266" s="48">
        <v>6.3089247227636456</v>
      </c>
      <c r="Q266" s="49">
        <v>14.1</v>
      </c>
      <c r="R266" s="48">
        <v>17</v>
      </c>
      <c r="S266" s="48">
        <v>17.100000000000001</v>
      </c>
      <c r="T266" s="48">
        <v>15.5</v>
      </c>
      <c r="U266" s="48">
        <v>8.6</v>
      </c>
      <c r="V266" s="48">
        <v>12.05</v>
      </c>
      <c r="W266" s="48">
        <v>7</v>
      </c>
      <c r="X266" s="48">
        <v>8.1</v>
      </c>
      <c r="Y266" s="97">
        <v>0</v>
      </c>
      <c r="Z266" s="100">
        <v>9</v>
      </c>
    </row>
    <row r="267" spans="1:26">
      <c r="A267" s="44">
        <v>45922</v>
      </c>
      <c r="B267" s="99">
        <v>30.207999999999998</v>
      </c>
      <c r="C267" s="48">
        <v>1022.96008704</v>
      </c>
      <c r="D267" s="48">
        <v>66.5</v>
      </c>
      <c r="E267" s="48">
        <v>1028.2412891037095</v>
      </c>
      <c r="F267" s="45">
        <v>0</v>
      </c>
      <c r="G267" s="45">
        <v>19</v>
      </c>
      <c r="H267" s="98">
        <v>13.299999999999999</v>
      </c>
      <c r="I267" s="98">
        <v>8</v>
      </c>
      <c r="J267" s="46">
        <v>2</v>
      </c>
      <c r="K267" s="98">
        <v>1</v>
      </c>
      <c r="L267" s="98">
        <v>0</v>
      </c>
      <c r="M267" s="48">
        <v>13.9</v>
      </c>
      <c r="N267" s="48">
        <v>11.9</v>
      </c>
      <c r="O267" s="45">
        <v>77.649041224697541</v>
      </c>
      <c r="P267" s="48">
        <v>10.062670830293536</v>
      </c>
      <c r="Q267" s="49">
        <v>10.6</v>
      </c>
      <c r="R267" s="48">
        <v>15.7</v>
      </c>
      <c r="S267" s="48">
        <v>17</v>
      </c>
      <c r="T267" s="48">
        <v>15.8</v>
      </c>
      <c r="U267" s="48">
        <v>3.6</v>
      </c>
      <c r="V267" s="48">
        <v>9.7000000000000011</v>
      </c>
      <c r="W267" s="48">
        <v>0.7</v>
      </c>
      <c r="X267" s="48">
        <v>3.1</v>
      </c>
      <c r="Y267" s="97">
        <v>0</v>
      </c>
      <c r="Z267" s="100">
        <v>11.2</v>
      </c>
    </row>
    <row r="268" spans="1:26">
      <c r="A268" s="44">
        <v>45923</v>
      </c>
      <c r="B268" s="99">
        <v>30.242000000000001</v>
      </c>
      <c r="C268" s="48">
        <v>1024.1114589600002</v>
      </c>
      <c r="D268" s="48">
        <v>66</v>
      </c>
      <c r="E268" s="48">
        <v>1029.5718035415046</v>
      </c>
      <c r="F268" s="45">
        <v>7</v>
      </c>
      <c r="G268" s="45">
        <v>10</v>
      </c>
      <c r="H268" s="98">
        <v>7</v>
      </c>
      <c r="I268" s="98">
        <v>8</v>
      </c>
      <c r="J268" s="46">
        <v>2</v>
      </c>
      <c r="K268" s="98">
        <v>1</v>
      </c>
      <c r="L268" s="98">
        <v>0</v>
      </c>
      <c r="M268" s="48">
        <v>9.8000000000000007</v>
      </c>
      <c r="N268" s="48">
        <v>7.8</v>
      </c>
      <c r="O268" s="45">
        <v>74.141136491041536</v>
      </c>
      <c r="P268" s="48">
        <v>5.4155730557279522</v>
      </c>
      <c r="Q268" s="49">
        <v>10</v>
      </c>
      <c r="R268" s="48">
        <v>14.6</v>
      </c>
      <c r="S268" s="48">
        <v>16.8</v>
      </c>
      <c r="T268" s="48">
        <v>16.3</v>
      </c>
      <c r="U268" s="48">
        <v>3</v>
      </c>
      <c r="V268" s="48">
        <v>9.65</v>
      </c>
      <c r="W268" s="48">
        <v>-1</v>
      </c>
      <c r="X268" s="48">
        <v>2.4</v>
      </c>
      <c r="Y268" s="97" t="s">
        <v>106</v>
      </c>
      <c r="Z268" s="100">
        <v>4.4000000000000004</v>
      </c>
    </row>
    <row r="269" spans="1:26">
      <c r="A269" s="44">
        <v>45924</v>
      </c>
      <c r="B269" s="99">
        <v>30.238</v>
      </c>
      <c r="C269" s="48">
        <v>1023.97600344</v>
      </c>
      <c r="D269" s="48">
        <v>66.8</v>
      </c>
      <c r="E269" s="48">
        <v>1029.3015173233023</v>
      </c>
      <c r="F269" s="45">
        <v>3</v>
      </c>
      <c r="G269" s="45">
        <v>10</v>
      </c>
      <c r="H269" s="98">
        <v>7</v>
      </c>
      <c r="I269" s="98">
        <v>8</v>
      </c>
      <c r="J269" s="46">
        <v>0</v>
      </c>
      <c r="K269" s="98">
        <v>1</v>
      </c>
      <c r="L269" s="98">
        <v>0</v>
      </c>
      <c r="M269" s="48">
        <v>11.8</v>
      </c>
      <c r="N269" s="48">
        <v>10.6</v>
      </c>
      <c r="O269" s="45">
        <v>85.408869827715321</v>
      </c>
      <c r="P269" s="48">
        <v>9.4329463568134084</v>
      </c>
      <c r="Q269" s="49">
        <v>11.8</v>
      </c>
      <c r="R269" s="48">
        <v>14.4</v>
      </c>
      <c r="S269" s="48">
        <v>16.8</v>
      </c>
      <c r="T269" s="48">
        <v>16.5</v>
      </c>
      <c r="U269" s="48">
        <v>5.5</v>
      </c>
      <c r="V269" s="48">
        <v>11</v>
      </c>
      <c r="W269" s="48">
        <v>1.2</v>
      </c>
      <c r="X269" s="48">
        <v>4.2</v>
      </c>
      <c r="Y269" s="97" t="s">
        <v>60</v>
      </c>
      <c r="Z269" s="100">
        <v>7.8</v>
      </c>
    </row>
    <row r="270" spans="1:26">
      <c r="A270" s="44">
        <v>45925</v>
      </c>
      <c r="B270" s="99">
        <v>30.17</v>
      </c>
      <c r="C270" s="48">
        <v>1021.6732596000002</v>
      </c>
      <c r="D270" s="48">
        <v>67.8</v>
      </c>
      <c r="E270" s="48">
        <v>1026.81616316535</v>
      </c>
      <c r="F270" s="45">
        <v>1</v>
      </c>
      <c r="G270" s="45">
        <v>12</v>
      </c>
      <c r="H270" s="98">
        <v>8.3999999999999986</v>
      </c>
      <c r="I270" s="98">
        <v>8</v>
      </c>
      <c r="J270" s="46">
        <v>0</v>
      </c>
      <c r="K270" s="98">
        <v>1</v>
      </c>
      <c r="L270" s="98">
        <v>0</v>
      </c>
      <c r="M270" s="48">
        <v>14.2</v>
      </c>
      <c r="N270" s="48">
        <v>11.5</v>
      </c>
      <c r="O270" s="45">
        <v>70.448141243328337</v>
      </c>
      <c r="P270" s="48">
        <v>8.9044893106852516</v>
      </c>
      <c r="Q270" s="49">
        <v>10.3</v>
      </c>
      <c r="R270" s="48">
        <v>13.9</v>
      </c>
      <c r="S270" s="48">
        <v>16.5</v>
      </c>
      <c r="T270" s="48">
        <v>18.399999999999999</v>
      </c>
      <c r="U270" s="48">
        <v>4.4000000000000004</v>
      </c>
      <c r="V270" s="48">
        <v>11.399999999999999</v>
      </c>
      <c r="W270" s="48">
        <v>-0.5</v>
      </c>
      <c r="X270" s="48">
        <v>3</v>
      </c>
      <c r="Y270" s="97">
        <v>0</v>
      </c>
      <c r="Z270" s="100">
        <v>10.6</v>
      </c>
    </row>
    <row r="271" spans="1:26">
      <c r="A271" s="44">
        <v>45926</v>
      </c>
      <c r="B271" s="99">
        <v>30.062000000000001</v>
      </c>
      <c r="C271" s="48">
        <v>1018.0159605600001</v>
      </c>
      <c r="D271" s="48">
        <v>66.599999999999994</v>
      </c>
      <c r="E271" s="48">
        <v>1023.3373333967759</v>
      </c>
      <c r="F271" s="45">
        <v>6</v>
      </c>
      <c r="G271" s="45">
        <v>0</v>
      </c>
      <c r="H271" s="98">
        <v>0</v>
      </c>
      <c r="I271" s="98">
        <v>8</v>
      </c>
      <c r="J271" s="46">
        <v>2</v>
      </c>
      <c r="K271" s="98">
        <v>1</v>
      </c>
      <c r="L271" s="98">
        <v>0</v>
      </c>
      <c r="M271" s="48">
        <v>10.9</v>
      </c>
      <c r="N271" s="48">
        <v>9.1</v>
      </c>
      <c r="O271" s="45">
        <v>77.595514877506815</v>
      </c>
      <c r="P271" s="48">
        <v>7.1408778408621956</v>
      </c>
      <c r="Q271" s="49">
        <v>10.5</v>
      </c>
      <c r="R271" s="48">
        <v>13.5</v>
      </c>
      <c r="S271" s="48">
        <v>16.2</v>
      </c>
      <c r="T271" s="48">
        <v>14.8</v>
      </c>
      <c r="U271" s="48">
        <v>4.7</v>
      </c>
      <c r="V271" s="48">
        <v>9.75</v>
      </c>
      <c r="W271" s="48">
        <v>0.2</v>
      </c>
      <c r="X271" s="48">
        <v>3.1</v>
      </c>
      <c r="Y271" s="97">
        <v>0</v>
      </c>
      <c r="Z271" s="100">
        <v>0</v>
      </c>
    </row>
    <row r="272" spans="1:26">
      <c r="A272" s="44">
        <v>45927</v>
      </c>
      <c r="B272" s="99">
        <v>29.928000000000001</v>
      </c>
      <c r="C272" s="48">
        <v>1013.4782006400001</v>
      </c>
      <c r="D272" s="48">
        <v>68.400000000000006</v>
      </c>
      <c r="E272" s="48">
        <v>1018.5495233110365</v>
      </c>
      <c r="F272" s="45">
        <v>8</v>
      </c>
      <c r="G272" s="45">
        <v>4</v>
      </c>
      <c r="H272" s="98">
        <v>2.8</v>
      </c>
      <c r="I272" s="98">
        <v>8</v>
      </c>
      <c r="J272" s="46">
        <v>2</v>
      </c>
      <c r="K272" s="98">
        <v>1</v>
      </c>
      <c r="L272" s="98">
        <v>0</v>
      </c>
      <c r="M272" s="48">
        <v>12.5</v>
      </c>
      <c r="N272" s="48">
        <v>11.4</v>
      </c>
      <c r="O272" s="45">
        <v>86.928118348305361</v>
      </c>
      <c r="P272" s="48">
        <v>10.383869426889865</v>
      </c>
      <c r="Q272" s="49">
        <v>11.7</v>
      </c>
      <c r="R272" s="48">
        <v>13.6</v>
      </c>
      <c r="S272" s="48">
        <v>16</v>
      </c>
      <c r="T272" s="48">
        <v>15.6</v>
      </c>
      <c r="U272" s="48">
        <v>6.5</v>
      </c>
      <c r="V272" s="48">
        <v>11.05</v>
      </c>
      <c r="W272" s="48">
        <v>3.9</v>
      </c>
      <c r="X272" s="48">
        <v>5.2</v>
      </c>
      <c r="Y272" s="97">
        <v>2.2000000000000002</v>
      </c>
      <c r="Z272" s="100">
        <v>0.2</v>
      </c>
    </row>
    <row r="273" spans="1:26">
      <c r="A273" s="44">
        <v>45928</v>
      </c>
      <c r="B273" s="99">
        <v>29.95</v>
      </c>
      <c r="C273" s="48">
        <v>1014.223206</v>
      </c>
      <c r="D273" s="48">
        <v>74.8</v>
      </c>
      <c r="E273" s="48">
        <v>1018.7014167892479</v>
      </c>
      <c r="F273" s="45">
        <v>8</v>
      </c>
      <c r="G273" s="45">
        <v>0</v>
      </c>
      <c r="H273" s="98">
        <v>0</v>
      </c>
      <c r="I273" s="98">
        <v>7</v>
      </c>
      <c r="J273" s="46">
        <v>50</v>
      </c>
      <c r="K273" s="98">
        <v>2</v>
      </c>
      <c r="L273" s="98">
        <v>0</v>
      </c>
      <c r="M273" s="48">
        <v>13</v>
      </c>
      <c r="N273" s="48">
        <v>12.8</v>
      </c>
      <c r="O273" s="45">
        <v>97.63050091194242</v>
      </c>
      <c r="P273" s="48">
        <v>12.633838908212011</v>
      </c>
      <c r="Q273" s="49">
        <v>12.8</v>
      </c>
      <c r="R273" s="48">
        <v>13.8</v>
      </c>
      <c r="S273" s="48">
        <v>15.7</v>
      </c>
      <c r="T273" s="48">
        <v>18</v>
      </c>
      <c r="U273" s="48">
        <v>11.5</v>
      </c>
      <c r="V273" s="48">
        <v>14.75</v>
      </c>
      <c r="W273" s="48">
        <v>7.5</v>
      </c>
      <c r="X273" s="48">
        <v>10.4</v>
      </c>
      <c r="Y273" s="97">
        <v>0</v>
      </c>
      <c r="Z273" s="100">
        <v>6.2</v>
      </c>
    </row>
    <row r="274" spans="1:26">
      <c r="A274" s="44">
        <v>45929</v>
      </c>
      <c r="B274" s="99">
        <v>30.181999999999999</v>
      </c>
      <c r="C274" s="48">
        <v>1022.07962616</v>
      </c>
      <c r="D274" s="48">
        <v>77</v>
      </c>
      <c r="E274" s="48">
        <v>1026.4339581618108</v>
      </c>
      <c r="F274" s="45">
        <v>0</v>
      </c>
      <c r="G274" s="45">
        <v>0</v>
      </c>
      <c r="H274" s="98">
        <v>0</v>
      </c>
      <c r="I274" s="98">
        <v>7</v>
      </c>
      <c r="J274" s="46">
        <v>2</v>
      </c>
      <c r="K274" s="98">
        <v>1</v>
      </c>
      <c r="L274" s="98">
        <v>0</v>
      </c>
      <c r="M274" s="48">
        <v>12.6</v>
      </c>
      <c r="N274" s="48">
        <v>10.4</v>
      </c>
      <c r="O274" s="45">
        <v>74.380705419868093</v>
      </c>
      <c r="P274" s="48">
        <v>8.166442269420509</v>
      </c>
      <c r="Q274" s="49">
        <v>10</v>
      </c>
      <c r="R274" s="48">
        <v>13.8</v>
      </c>
      <c r="S274" s="48">
        <v>15.8</v>
      </c>
      <c r="T274" s="48">
        <v>18.3</v>
      </c>
      <c r="U274" s="48">
        <v>4.9000000000000004</v>
      </c>
      <c r="V274" s="48">
        <v>11.600000000000001</v>
      </c>
      <c r="W274" s="48">
        <v>0.2</v>
      </c>
      <c r="X274" s="48">
        <v>3.4</v>
      </c>
      <c r="Y274" s="97">
        <v>0</v>
      </c>
      <c r="Z274" s="100">
        <v>6.3000000000000007</v>
      </c>
    </row>
    <row r="275" spans="1:26">
      <c r="A275" s="44">
        <v>45930</v>
      </c>
      <c r="B275" s="99">
        <v>30.186</v>
      </c>
      <c r="C275" s="48">
        <v>1022.21508168</v>
      </c>
      <c r="D275" s="48">
        <v>78.5</v>
      </c>
      <c r="E275" s="48">
        <v>1026.4035230695827</v>
      </c>
      <c r="F275" s="45">
        <v>0</v>
      </c>
      <c r="G275" s="45">
        <v>0</v>
      </c>
      <c r="H275" s="98">
        <v>0</v>
      </c>
      <c r="I275" s="98">
        <v>8</v>
      </c>
      <c r="J275" s="46">
        <v>2</v>
      </c>
      <c r="K275" s="98">
        <v>1</v>
      </c>
      <c r="L275" s="98">
        <v>0</v>
      </c>
      <c r="M275" s="48">
        <v>13.6</v>
      </c>
      <c r="N275" s="48">
        <v>11</v>
      </c>
      <c r="O275" s="45">
        <v>70.920488212503756</v>
      </c>
      <c r="P275" s="48">
        <v>8.4274011361846934</v>
      </c>
      <c r="Q275" s="49">
        <v>10.9</v>
      </c>
      <c r="R275" s="48">
        <v>13.6</v>
      </c>
      <c r="S275" s="48">
        <v>15.4</v>
      </c>
      <c r="T275" s="48">
        <v>19.5</v>
      </c>
      <c r="U275" s="48">
        <v>6</v>
      </c>
      <c r="V275" s="48">
        <v>12.75</v>
      </c>
      <c r="W275" s="48">
        <v>1.8</v>
      </c>
      <c r="X275" s="48">
        <v>3.9</v>
      </c>
      <c r="Y275" s="97" t="s">
        <v>22</v>
      </c>
      <c r="Z275" s="100">
        <v>9.1999999999999993</v>
      </c>
    </row>
    <row r="276" spans="1:26">
      <c r="A276" s="44">
        <v>45931</v>
      </c>
      <c r="B276" s="99">
        <v>30.224</v>
      </c>
      <c r="C276" s="48">
        <v>1023.5019091200001</v>
      </c>
      <c r="D276" s="48">
        <v>78</v>
      </c>
      <c r="E276" s="48">
        <v>1027.7676768650608</v>
      </c>
      <c r="F276" s="45">
        <v>8</v>
      </c>
      <c r="G276" s="45">
        <v>7</v>
      </c>
      <c r="H276" s="98">
        <v>4.8999999999999995</v>
      </c>
      <c r="I276" s="98">
        <v>8</v>
      </c>
      <c r="J276" s="46">
        <v>60</v>
      </c>
      <c r="K276" s="98">
        <v>1</v>
      </c>
      <c r="L276" s="98">
        <v>0</v>
      </c>
      <c r="M276" s="48">
        <v>12.9</v>
      </c>
      <c r="N276" s="48">
        <v>11.7</v>
      </c>
      <c r="O276" s="45">
        <v>85.956085741464634</v>
      </c>
      <c r="P276" s="48">
        <v>10.608409288396144</v>
      </c>
      <c r="Q276" s="49">
        <v>12.2</v>
      </c>
      <c r="R276" s="48">
        <v>13.3</v>
      </c>
      <c r="S276" s="48">
        <v>15.3</v>
      </c>
      <c r="T276" s="48">
        <v>18</v>
      </c>
      <c r="U276" s="48">
        <v>8.1999999999999993</v>
      </c>
      <c r="V276" s="48">
        <v>13.1</v>
      </c>
      <c r="W276" s="48">
        <v>3.9</v>
      </c>
      <c r="X276" s="48">
        <v>6.6</v>
      </c>
      <c r="Y276" s="97" t="s">
        <v>22</v>
      </c>
      <c r="Z276" s="100">
        <v>2.2000000000000002</v>
      </c>
    </row>
    <row r="277" spans="1:26">
      <c r="A277" s="44">
        <v>45932</v>
      </c>
      <c r="B277" s="99">
        <v>30.12</v>
      </c>
      <c r="C277" s="48">
        <v>1019.9800656000001</v>
      </c>
      <c r="D277" s="48">
        <v>78.599999999999994</v>
      </c>
      <c r="E277" s="48">
        <v>1024.1469280422975</v>
      </c>
      <c r="F277" s="45">
        <v>7</v>
      </c>
      <c r="G277" s="45">
        <v>5</v>
      </c>
      <c r="H277" s="98">
        <v>3.5</v>
      </c>
      <c r="I277" s="98">
        <v>7</v>
      </c>
      <c r="J277" s="46">
        <v>2</v>
      </c>
      <c r="K277" s="98">
        <v>1</v>
      </c>
      <c r="L277" s="98">
        <v>0</v>
      </c>
      <c r="M277" s="48">
        <v>13.4</v>
      </c>
      <c r="N277" s="48">
        <v>12.7</v>
      </c>
      <c r="O277" s="45">
        <v>91.881830661188374</v>
      </c>
      <c r="P277" s="48">
        <v>12.107839873404789</v>
      </c>
      <c r="Q277" s="49">
        <v>12.8</v>
      </c>
      <c r="R277" s="48">
        <v>15.3</v>
      </c>
      <c r="S277" s="48">
        <v>13.6</v>
      </c>
      <c r="T277" s="48">
        <v>17.899999999999999</v>
      </c>
      <c r="U277" s="48">
        <v>11.1</v>
      </c>
      <c r="V277" s="48">
        <v>14.5</v>
      </c>
      <c r="W277" s="48">
        <v>8.4</v>
      </c>
      <c r="X277" s="48">
        <v>9.3000000000000007</v>
      </c>
      <c r="Y277" s="97">
        <v>5.7</v>
      </c>
      <c r="Z277" s="100">
        <v>0.3</v>
      </c>
    </row>
    <row r="278" spans="1:26">
      <c r="A278" s="44">
        <v>45933</v>
      </c>
      <c r="B278" s="99">
        <v>29.722000000000001</v>
      </c>
      <c r="C278" s="48">
        <v>1006.5022413600001</v>
      </c>
      <c r="D278" s="48">
        <v>79</v>
      </c>
      <c r="E278" s="48">
        <v>1010.4417003649077</v>
      </c>
      <c r="F278" s="45">
        <v>8</v>
      </c>
      <c r="G278" s="45">
        <v>13</v>
      </c>
      <c r="H278" s="98">
        <v>9.1</v>
      </c>
      <c r="I278" s="98">
        <v>7</v>
      </c>
      <c r="J278" s="46">
        <v>61</v>
      </c>
      <c r="K278" s="98">
        <v>1</v>
      </c>
      <c r="L278" s="98">
        <v>0</v>
      </c>
      <c r="M278" s="48">
        <v>16.100000000000001</v>
      </c>
      <c r="N278" s="48">
        <v>15.7</v>
      </c>
      <c r="O278" s="45">
        <v>95.724697506643196</v>
      </c>
      <c r="P278" s="48">
        <v>15.417424412860608</v>
      </c>
      <c r="Q278" s="49">
        <v>14.5</v>
      </c>
      <c r="R278" s="48">
        <v>14.1</v>
      </c>
      <c r="S278" s="48">
        <v>15.1</v>
      </c>
      <c r="T278" s="48">
        <v>18</v>
      </c>
      <c r="U278" s="48">
        <v>13.3</v>
      </c>
      <c r="V278" s="48">
        <v>15.65</v>
      </c>
      <c r="W278" s="48">
        <v>12.8</v>
      </c>
      <c r="X278" s="48">
        <v>13.1</v>
      </c>
      <c r="Y278" s="97">
        <v>8</v>
      </c>
      <c r="Z278" s="100">
        <v>0.2</v>
      </c>
    </row>
    <row r="279" spans="1:26">
      <c r="A279" s="44">
        <v>45934</v>
      </c>
      <c r="B279" s="99">
        <v>29.408000000000001</v>
      </c>
      <c r="C279" s="48">
        <v>995.8689830400001</v>
      </c>
      <c r="D279" s="48">
        <v>78</v>
      </c>
      <c r="E279" s="48">
        <v>999.92671046741725</v>
      </c>
      <c r="F279" s="45">
        <v>5</v>
      </c>
      <c r="G279" s="45">
        <v>26</v>
      </c>
      <c r="H279" s="98">
        <v>18.2</v>
      </c>
      <c r="I279" s="98">
        <v>8</v>
      </c>
      <c r="J279" s="46">
        <v>3</v>
      </c>
      <c r="K279" s="98">
        <v>1</v>
      </c>
      <c r="L279" s="98">
        <v>0</v>
      </c>
      <c r="M279" s="48">
        <v>12.2</v>
      </c>
      <c r="N279" s="48">
        <v>9.4</v>
      </c>
      <c r="O279" s="45">
        <v>67.229123350197113</v>
      </c>
      <c r="P279" s="48">
        <v>6.3053625405926015</v>
      </c>
      <c r="Q279" s="49">
        <v>12.7</v>
      </c>
      <c r="R279" s="48">
        <v>14.6</v>
      </c>
      <c r="S279" s="48">
        <v>15.2</v>
      </c>
      <c r="T279" s="48">
        <v>13.8</v>
      </c>
      <c r="U279" s="48">
        <v>10</v>
      </c>
      <c r="V279" s="48">
        <v>11.9</v>
      </c>
      <c r="W279" s="48">
        <v>8.1</v>
      </c>
      <c r="X279" s="48">
        <v>8.6</v>
      </c>
      <c r="Y279" s="97">
        <v>0.25</v>
      </c>
      <c r="Z279" s="100">
        <v>4.5999999999999996</v>
      </c>
    </row>
    <row r="280" spans="1:26">
      <c r="A280" s="44">
        <v>45935</v>
      </c>
      <c r="B280" s="99">
        <v>29.9</v>
      </c>
      <c r="C280" s="48">
        <v>1012.5300120000001</v>
      </c>
      <c r="D280" s="48">
        <v>79.2</v>
      </c>
      <c r="E280" s="48">
        <v>1016.5686878177386</v>
      </c>
      <c r="F280" s="45">
        <v>1</v>
      </c>
      <c r="G280" s="45">
        <v>19</v>
      </c>
      <c r="H280" s="98">
        <v>13.299999999999999</v>
      </c>
      <c r="I280" s="98">
        <v>8</v>
      </c>
      <c r="J280" s="46">
        <v>2</v>
      </c>
      <c r="K280" s="98">
        <v>0</v>
      </c>
      <c r="L280" s="98">
        <v>0</v>
      </c>
      <c r="M280" s="48">
        <v>13.8</v>
      </c>
      <c r="N280" s="48">
        <v>10.6</v>
      </c>
      <c r="O280" s="45">
        <v>64.774784244710304</v>
      </c>
      <c r="P280" s="48">
        <v>7.2874117348834444</v>
      </c>
      <c r="Q280" s="49">
        <v>10.6</v>
      </c>
      <c r="R280" s="48">
        <v>13.5</v>
      </c>
      <c r="S280" s="48">
        <v>15.2</v>
      </c>
      <c r="T280" s="48">
        <v>16.399999999999999</v>
      </c>
      <c r="U280" s="48">
        <v>9.1</v>
      </c>
      <c r="V280" s="48">
        <v>12.75</v>
      </c>
      <c r="W280" s="48">
        <v>6.1</v>
      </c>
      <c r="X280" s="48">
        <v>6.6</v>
      </c>
      <c r="Y280" s="97" t="s">
        <v>22</v>
      </c>
      <c r="Z280" s="100">
        <v>6.8000000000000007</v>
      </c>
    </row>
    <row r="281" spans="1:26">
      <c r="A281" s="44">
        <v>45936</v>
      </c>
      <c r="B281" s="99">
        <v>30.12</v>
      </c>
      <c r="C281" s="48">
        <v>1019.9800656000001</v>
      </c>
      <c r="D281" s="48">
        <v>80.2</v>
      </c>
      <c r="E281" s="48">
        <v>1023.9529894317367</v>
      </c>
      <c r="F281" s="45">
        <v>0</v>
      </c>
      <c r="G281" s="45">
        <v>6</v>
      </c>
      <c r="H281" s="98">
        <v>4.1999999999999993</v>
      </c>
      <c r="I281" s="98">
        <v>8</v>
      </c>
      <c r="J281" s="46">
        <v>2</v>
      </c>
      <c r="K281" s="98">
        <v>0</v>
      </c>
      <c r="L281" s="98">
        <v>0</v>
      </c>
      <c r="M281" s="48">
        <v>15</v>
      </c>
      <c r="N281" s="48">
        <v>12.4</v>
      </c>
      <c r="O281" s="45">
        <v>72.235095347089668</v>
      </c>
      <c r="P281" s="48">
        <v>10.045604830674217</v>
      </c>
      <c r="Q281" s="49">
        <v>11.6</v>
      </c>
      <c r="R281" s="48">
        <v>13</v>
      </c>
      <c r="S281" s="48">
        <v>15.1</v>
      </c>
      <c r="T281" s="48">
        <v>20.7</v>
      </c>
      <c r="U281" s="48">
        <v>9.4</v>
      </c>
      <c r="V281" s="48">
        <v>15.05</v>
      </c>
      <c r="W281" s="48">
        <v>4.8</v>
      </c>
      <c r="X281" s="48">
        <v>7.2</v>
      </c>
      <c r="Y281" s="97">
        <v>0</v>
      </c>
      <c r="Z281" s="100">
        <v>8.1999999999999993</v>
      </c>
    </row>
    <row r="282" spans="1:26">
      <c r="A282" s="44">
        <v>45937</v>
      </c>
      <c r="B282" s="99">
        <v>30.164000000000001</v>
      </c>
      <c r="C282" s="48">
        <v>1021.4700763200001</v>
      </c>
      <c r="D282" s="48">
        <v>76.8</v>
      </c>
      <c r="E282" s="48">
        <v>1025.8105859125865</v>
      </c>
      <c r="F282" s="45">
        <v>8</v>
      </c>
      <c r="G282" s="45">
        <v>0</v>
      </c>
      <c r="H282" s="98">
        <v>0</v>
      </c>
      <c r="I282" s="98">
        <v>8</v>
      </c>
      <c r="J282" s="46">
        <v>2</v>
      </c>
      <c r="K282" s="98">
        <v>1</v>
      </c>
      <c r="L282" s="98">
        <v>0</v>
      </c>
      <c r="M282" s="48">
        <v>13.5</v>
      </c>
      <c r="N282" s="48">
        <v>11.8</v>
      </c>
      <c r="O282" s="45">
        <v>80.655611239311</v>
      </c>
      <c r="P282" s="48">
        <v>10.241699278947173</v>
      </c>
      <c r="Q282" s="49">
        <v>12.6</v>
      </c>
      <c r="R282" s="48">
        <v>13</v>
      </c>
      <c r="S282" s="48">
        <v>15</v>
      </c>
      <c r="T282" s="48">
        <v>15.8</v>
      </c>
      <c r="U282" s="48">
        <v>10.5</v>
      </c>
      <c r="V282" s="48">
        <v>13.15</v>
      </c>
      <c r="W282" s="48">
        <v>5.5</v>
      </c>
      <c r="X282" s="48">
        <v>7.8</v>
      </c>
      <c r="Y282" s="97">
        <v>0.1</v>
      </c>
      <c r="Z282" s="100">
        <v>0</v>
      </c>
    </row>
    <row r="283" spans="1:26">
      <c r="A283" s="44">
        <v>45938</v>
      </c>
      <c r="B283" s="99">
        <v>30.123999999999999</v>
      </c>
      <c r="C283" s="48">
        <v>1020.11552112</v>
      </c>
      <c r="D283" s="48">
        <v>76.900000000000006</v>
      </c>
      <c r="E283" s="48">
        <v>1024.417752080851</v>
      </c>
      <c r="F283" s="45">
        <v>8</v>
      </c>
      <c r="G283" s="45">
        <v>4</v>
      </c>
      <c r="H283" s="98">
        <v>2.8</v>
      </c>
      <c r="I283" s="98">
        <v>8</v>
      </c>
      <c r="J283" s="46">
        <v>2</v>
      </c>
      <c r="K283" s="98">
        <v>1</v>
      </c>
      <c r="L283" s="98">
        <v>0</v>
      </c>
      <c r="M283" s="48">
        <v>14.1</v>
      </c>
      <c r="N283" s="48">
        <v>13.2</v>
      </c>
      <c r="O283" s="45">
        <v>89.833874780968003</v>
      </c>
      <c r="P283" s="48">
        <v>12.457123227723518</v>
      </c>
      <c r="Q283" s="49">
        <v>13.5</v>
      </c>
      <c r="R283" s="48">
        <v>13.5</v>
      </c>
      <c r="S283" s="48">
        <v>14.8</v>
      </c>
      <c r="T283" s="48">
        <v>17.899999999999999</v>
      </c>
      <c r="U283" s="48">
        <v>11.9</v>
      </c>
      <c r="V283" s="48">
        <v>14.899999999999999</v>
      </c>
      <c r="W283" s="48">
        <v>9.6999999999999993</v>
      </c>
      <c r="X283" s="48">
        <v>11.3</v>
      </c>
      <c r="Y283" s="97">
        <v>0</v>
      </c>
      <c r="Z283" s="100">
        <v>2</v>
      </c>
    </row>
    <row r="284" spans="1:26">
      <c r="A284" s="44">
        <v>45939</v>
      </c>
      <c r="B284" s="99">
        <v>30.234000000000002</v>
      </c>
      <c r="C284" s="48">
        <v>1023.8405479200001</v>
      </c>
      <c r="D284" s="48">
        <v>74.8</v>
      </c>
      <c r="E284" s="48">
        <v>1028.4950732482375</v>
      </c>
      <c r="F284" s="45">
        <v>7</v>
      </c>
      <c r="G284" s="45">
        <v>3</v>
      </c>
      <c r="H284" s="98">
        <v>2.0999999999999996</v>
      </c>
      <c r="I284" s="98">
        <v>8</v>
      </c>
      <c r="J284" s="46">
        <v>2</v>
      </c>
      <c r="K284" s="98">
        <v>1</v>
      </c>
      <c r="L284" s="98">
        <v>0</v>
      </c>
      <c r="M284" s="48">
        <v>9.8000000000000007</v>
      </c>
      <c r="N284" s="48">
        <v>8.8000000000000007</v>
      </c>
      <c r="O284" s="45">
        <v>86.882014536189502</v>
      </c>
      <c r="P284" s="48">
        <v>7.7203087479477652</v>
      </c>
      <c r="Q284" s="49">
        <v>11.4</v>
      </c>
      <c r="R284" s="48">
        <v>14.5</v>
      </c>
      <c r="S284" s="48">
        <v>14.7</v>
      </c>
      <c r="T284" s="48">
        <v>14.7</v>
      </c>
      <c r="U284" s="48">
        <v>6.6</v>
      </c>
      <c r="V284" s="48">
        <v>10.649999999999999</v>
      </c>
      <c r="W284" s="48">
        <v>5.9</v>
      </c>
      <c r="X284" s="48">
        <v>5.9</v>
      </c>
      <c r="Y284" s="97" t="s">
        <v>22</v>
      </c>
      <c r="Z284" s="100">
        <v>0.1</v>
      </c>
    </row>
    <row r="285" spans="1:26">
      <c r="A285" s="44">
        <v>45940</v>
      </c>
      <c r="B285" s="99">
        <v>30.417999999999999</v>
      </c>
      <c r="C285" s="48">
        <v>1030.0715018400001</v>
      </c>
      <c r="D285" s="48">
        <v>77.599999999999994</v>
      </c>
      <c r="E285" s="48">
        <v>1034.3736998912532</v>
      </c>
      <c r="F285" s="45">
        <v>8</v>
      </c>
      <c r="G285" s="45">
        <v>8</v>
      </c>
      <c r="H285" s="98">
        <v>5.6</v>
      </c>
      <c r="I285" s="98">
        <v>8</v>
      </c>
      <c r="J285" s="46">
        <v>2</v>
      </c>
      <c r="K285" s="98">
        <v>0</v>
      </c>
      <c r="L285" s="98">
        <v>0</v>
      </c>
      <c r="M285" s="48">
        <v>14.7</v>
      </c>
      <c r="N285" s="48">
        <v>13.2</v>
      </c>
      <c r="O285" s="45">
        <v>83.542068037522725</v>
      </c>
      <c r="P285" s="48">
        <v>11.943529721231217</v>
      </c>
      <c r="Q285" s="49">
        <v>13.1</v>
      </c>
      <c r="R285" s="48">
        <v>13.4</v>
      </c>
      <c r="S285" s="48">
        <v>14.7</v>
      </c>
      <c r="T285" s="48">
        <v>15.4</v>
      </c>
      <c r="U285" s="48">
        <v>9.8000000000000007</v>
      </c>
      <c r="V285" s="48">
        <v>12.600000000000001</v>
      </c>
      <c r="W285" s="48">
        <v>8.9</v>
      </c>
      <c r="X285" s="48">
        <v>9.6</v>
      </c>
      <c r="Y285" s="97" t="s">
        <v>22</v>
      </c>
      <c r="Z285" s="100">
        <v>1.5</v>
      </c>
    </row>
    <row r="286" spans="1:26">
      <c r="A286" s="44">
        <v>45941</v>
      </c>
      <c r="B286" s="99">
        <v>30.442</v>
      </c>
      <c r="C286" s="48">
        <v>1030.88423496</v>
      </c>
      <c r="D286" s="48">
        <v>76.8</v>
      </c>
      <c r="E286" s="48">
        <v>1035.3266975877659</v>
      </c>
      <c r="F286" s="45">
        <v>8</v>
      </c>
      <c r="G286" s="45">
        <v>0</v>
      </c>
      <c r="H286" s="98">
        <v>0</v>
      </c>
      <c r="I286" s="98">
        <v>6</v>
      </c>
      <c r="J286" s="46">
        <v>2</v>
      </c>
      <c r="K286" s="98">
        <v>1</v>
      </c>
      <c r="L286" s="98">
        <v>0</v>
      </c>
      <c r="M286" s="48">
        <v>12.7</v>
      </c>
      <c r="N286" s="48">
        <v>11.4</v>
      </c>
      <c r="O286" s="45">
        <v>84.704772279817519</v>
      </c>
      <c r="P286" s="48">
        <v>10.192421174877905</v>
      </c>
      <c r="Q286" s="49">
        <v>12.7</v>
      </c>
      <c r="R286" s="48">
        <v>13.5</v>
      </c>
      <c r="S286" s="48">
        <v>14.7</v>
      </c>
      <c r="T286" s="48">
        <v>13.6</v>
      </c>
      <c r="U286" s="48">
        <v>9.6999999999999993</v>
      </c>
      <c r="V286" s="48">
        <v>11.649999999999999</v>
      </c>
      <c r="W286" s="48">
        <v>5.5</v>
      </c>
      <c r="X286" s="48">
        <v>6.9</v>
      </c>
      <c r="Y286" s="97">
        <v>0</v>
      </c>
      <c r="Z286" s="100"/>
    </row>
    <row r="287" spans="1:26">
      <c r="A287" s="44">
        <v>45942</v>
      </c>
      <c r="B287" s="99">
        <v>30.378</v>
      </c>
      <c r="C287" s="48">
        <v>1028.7169466400001</v>
      </c>
      <c r="D287" s="48">
        <v>71.2</v>
      </c>
      <c r="E287" s="48">
        <v>1033.851605865038</v>
      </c>
      <c r="F287" s="45">
        <v>8</v>
      </c>
      <c r="G287" s="45">
        <v>0</v>
      </c>
      <c r="H287" s="98">
        <v>0</v>
      </c>
      <c r="I287" s="98">
        <v>5</v>
      </c>
      <c r="J287" s="46">
        <v>5</v>
      </c>
      <c r="K287" s="98">
        <v>1</v>
      </c>
      <c r="L287" s="98">
        <v>0</v>
      </c>
      <c r="M287" s="48">
        <v>6.2</v>
      </c>
      <c r="N287" s="48">
        <v>6.1</v>
      </c>
      <c r="O287" s="45">
        <v>98.467982276924474</v>
      </c>
      <c r="P287" s="48">
        <v>5.9764757818100209</v>
      </c>
      <c r="Q287" s="49">
        <v>10.1</v>
      </c>
      <c r="R287" s="48">
        <v>13</v>
      </c>
      <c r="S287" s="48">
        <v>14.6</v>
      </c>
      <c r="T287" s="48">
        <v>12.3</v>
      </c>
      <c r="U287" s="48">
        <v>4</v>
      </c>
      <c r="V287" s="48">
        <v>8.15</v>
      </c>
      <c r="W287" s="48">
        <v>0.6</v>
      </c>
      <c r="X287" s="48">
        <v>3.8</v>
      </c>
      <c r="Y287" s="97">
        <v>0.1</v>
      </c>
      <c r="Z287" s="100">
        <v>1.9</v>
      </c>
    </row>
    <row r="288" spans="1:26">
      <c r="A288" s="44">
        <v>45943</v>
      </c>
      <c r="B288" s="99">
        <v>30.242000000000001</v>
      </c>
      <c r="C288" s="48">
        <v>1024.1114589600002</v>
      </c>
      <c r="D288" s="48">
        <v>74.599999999999994</v>
      </c>
      <c r="E288" s="48">
        <v>1028.7228773193201</v>
      </c>
      <c r="F288" s="45">
        <v>8</v>
      </c>
      <c r="G288" s="45">
        <v>4</v>
      </c>
      <c r="H288" s="98">
        <v>2.8</v>
      </c>
      <c r="I288" s="98">
        <v>5</v>
      </c>
      <c r="J288" s="46">
        <v>51</v>
      </c>
      <c r="K288" s="98">
        <v>1</v>
      </c>
      <c r="L288" s="98">
        <v>0</v>
      </c>
      <c r="M288" s="48">
        <v>11.9</v>
      </c>
      <c r="N288" s="48">
        <v>11.8</v>
      </c>
      <c r="O288" s="45">
        <v>98.76771710927882</v>
      </c>
      <c r="P288" s="48">
        <v>11.71216052285658</v>
      </c>
      <c r="Q288" s="49">
        <v>11.6</v>
      </c>
      <c r="R288" s="48">
        <v>12.6</v>
      </c>
      <c r="S288" s="48">
        <v>14.5</v>
      </c>
      <c r="T288" s="48">
        <v>14.5</v>
      </c>
      <c r="U288" s="48">
        <v>6</v>
      </c>
      <c r="V288" s="48">
        <v>10.25</v>
      </c>
      <c r="W288" s="48">
        <v>3.9</v>
      </c>
      <c r="X288" s="48">
        <v>6.5</v>
      </c>
      <c r="Y288" s="97">
        <v>0.3</v>
      </c>
      <c r="Z288" s="100">
        <v>0</v>
      </c>
    </row>
    <row r="289" spans="1:26">
      <c r="A289" s="44">
        <v>45944</v>
      </c>
      <c r="B289" s="99">
        <v>30.25</v>
      </c>
      <c r="C289" s="48">
        <v>1024.38237</v>
      </c>
      <c r="D289" s="48">
        <v>74.599999999999994</v>
      </c>
      <c r="E289" s="48">
        <v>1029.0444984019714</v>
      </c>
      <c r="F289" s="45">
        <v>8</v>
      </c>
      <c r="G289" s="45">
        <v>0</v>
      </c>
      <c r="H289" s="98">
        <v>0</v>
      </c>
      <c r="I289" s="98">
        <v>7</v>
      </c>
      <c r="J289" s="46">
        <v>2</v>
      </c>
      <c r="K289" s="98">
        <v>2</v>
      </c>
      <c r="L289" s="98">
        <v>0</v>
      </c>
      <c r="M289" s="48">
        <v>10.3</v>
      </c>
      <c r="N289" s="48">
        <v>10</v>
      </c>
      <c r="O289" s="45">
        <v>96.096857548595011</v>
      </c>
      <c r="P289" s="48">
        <v>9.7053517995466212</v>
      </c>
      <c r="Q289" s="49">
        <v>12.4</v>
      </c>
      <c r="R289" s="48">
        <v>13.2</v>
      </c>
      <c r="S289" s="48">
        <v>14.4</v>
      </c>
      <c r="T289" s="48">
        <v>12.2</v>
      </c>
      <c r="U289" s="48">
        <v>9.6</v>
      </c>
      <c r="V289" s="48">
        <v>10.899999999999999</v>
      </c>
      <c r="W289" s="48">
        <v>10</v>
      </c>
      <c r="X289" s="48">
        <v>10.4</v>
      </c>
      <c r="Y289" s="97" t="s">
        <v>22</v>
      </c>
      <c r="Z289" s="100">
        <v>0</v>
      </c>
    </row>
    <row r="290" spans="1:26">
      <c r="A290" s="44">
        <v>45945</v>
      </c>
      <c r="B290" s="99">
        <v>30.32</v>
      </c>
      <c r="C290" s="48">
        <v>1026.7528416</v>
      </c>
      <c r="D290" s="48">
        <v>73.400000000000006</v>
      </c>
      <c r="E290" s="48">
        <v>1031.5412908306564</v>
      </c>
      <c r="F290" s="45">
        <v>8</v>
      </c>
      <c r="G290" s="45">
        <v>3</v>
      </c>
      <c r="H290" s="98">
        <v>2.0999999999999996</v>
      </c>
      <c r="I290" s="98">
        <v>8</v>
      </c>
      <c r="J290" s="46">
        <v>2</v>
      </c>
      <c r="K290" s="98">
        <v>1</v>
      </c>
      <c r="L290" s="98">
        <v>0</v>
      </c>
      <c r="M290" s="48">
        <v>10.4</v>
      </c>
      <c r="N290" s="48">
        <v>9.9</v>
      </c>
      <c r="O290" s="45">
        <v>93.537987936687472</v>
      </c>
      <c r="P290" s="48">
        <v>9.4030479934172622</v>
      </c>
      <c r="Q290" s="49">
        <v>11.8</v>
      </c>
      <c r="R290" s="48">
        <v>13</v>
      </c>
      <c r="S290" s="48">
        <v>14.4</v>
      </c>
      <c r="T290" s="48">
        <v>12</v>
      </c>
      <c r="U290" s="48">
        <v>9.9</v>
      </c>
      <c r="V290" s="48">
        <v>10.95</v>
      </c>
      <c r="W290" s="48">
        <v>9.3000000000000007</v>
      </c>
      <c r="X290" s="48">
        <v>9.5</v>
      </c>
      <c r="Y290" s="97">
        <v>0.2</v>
      </c>
      <c r="Z290" s="100">
        <v>0</v>
      </c>
    </row>
    <row r="291" spans="1:26">
      <c r="A291" s="44">
        <v>45946</v>
      </c>
      <c r="B291" s="99">
        <v>30.265999999999998</v>
      </c>
      <c r="C291" s="48">
        <v>1024.92419208</v>
      </c>
      <c r="D291" s="48">
        <v>77.400000000000006</v>
      </c>
      <c r="E291" s="48">
        <v>1029.3290998679131</v>
      </c>
      <c r="F291" s="45">
        <v>8</v>
      </c>
      <c r="G291" s="45">
        <v>0</v>
      </c>
      <c r="H291" s="98">
        <v>0</v>
      </c>
      <c r="I291" s="98">
        <v>7</v>
      </c>
      <c r="J291" s="46">
        <v>2</v>
      </c>
      <c r="K291" s="98">
        <v>1</v>
      </c>
      <c r="L291" s="98">
        <v>0</v>
      </c>
      <c r="M291" s="48">
        <v>10.5</v>
      </c>
      <c r="N291" s="48">
        <v>10.199999999999999</v>
      </c>
      <c r="O291" s="45">
        <v>96.125372738960536</v>
      </c>
      <c r="P291" s="48">
        <v>9.9088432920243985</v>
      </c>
      <c r="Q291" s="49">
        <v>11.9</v>
      </c>
      <c r="R291" s="48">
        <v>13</v>
      </c>
      <c r="S291" s="48">
        <v>14.3</v>
      </c>
      <c r="T291" s="48">
        <v>14.5</v>
      </c>
      <c r="U291" s="48">
        <v>9.4</v>
      </c>
      <c r="V291" s="48">
        <v>11.95</v>
      </c>
      <c r="W291" s="48">
        <v>7.9</v>
      </c>
      <c r="X291" s="48">
        <v>9.1999999999999993</v>
      </c>
      <c r="Y291" s="97" t="s">
        <v>22</v>
      </c>
      <c r="Z291" s="100">
        <v>0.1</v>
      </c>
    </row>
    <row r="292" spans="1:26">
      <c r="A292" s="44">
        <v>45947</v>
      </c>
      <c r="B292" s="99">
        <v>30.2</v>
      </c>
      <c r="C292" s="48">
        <v>1022.689176</v>
      </c>
      <c r="D292" s="48">
        <v>76.2</v>
      </c>
      <c r="E292" s="48">
        <v>1027.1366648097351</v>
      </c>
      <c r="F292" s="45">
        <v>8</v>
      </c>
      <c r="G292" s="45">
        <v>0</v>
      </c>
      <c r="H292" s="98">
        <v>0</v>
      </c>
      <c r="I292" s="98">
        <v>8</v>
      </c>
      <c r="J292" s="46">
        <v>2</v>
      </c>
      <c r="K292" s="98">
        <v>1</v>
      </c>
      <c r="L292" s="98">
        <v>0</v>
      </c>
      <c r="M292" s="48">
        <v>12.1</v>
      </c>
      <c r="N292" s="48">
        <v>11.1</v>
      </c>
      <c r="O292" s="45">
        <v>87.931563273300185</v>
      </c>
      <c r="P292" s="48">
        <v>10.161972016808885</v>
      </c>
      <c r="Q292" s="49">
        <v>12.5</v>
      </c>
      <c r="R292" s="48">
        <v>13.3</v>
      </c>
      <c r="S292" s="48">
        <v>14.2</v>
      </c>
      <c r="T292" s="48">
        <v>13.8</v>
      </c>
      <c r="U292" s="48">
        <v>10.4</v>
      </c>
      <c r="V292" s="48">
        <v>12.100000000000001</v>
      </c>
      <c r="W292" s="48">
        <v>10.4</v>
      </c>
      <c r="X292" s="48">
        <v>11.1</v>
      </c>
      <c r="Y292" s="97">
        <v>0</v>
      </c>
      <c r="Z292" s="100">
        <v>0</v>
      </c>
    </row>
    <row r="293" spans="1:26">
      <c r="A293" s="44">
        <v>45948</v>
      </c>
      <c r="B293" s="99">
        <v>30.116</v>
      </c>
      <c r="C293" s="48">
        <v>1019.8446100800001</v>
      </c>
      <c r="D293" s="48">
        <v>77.400000000000006</v>
      </c>
      <c r="E293" s="48">
        <v>1024.1589350461375</v>
      </c>
      <c r="F293" s="45">
        <v>8</v>
      </c>
      <c r="G293" s="45">
        <v>6</v>
      </c>
      <c r="H293" s="98">
        <v>4.1999999999999993</v>
      </c>
      <c r="I293" s="98">
        <v>8</v>
      </c>
      <c r="J293" s="46">
        <v>2</v>
      </c>
      <c r="K293" s="98">
        <v>0</v>
      </c>
      <c r="L293" s="98">
        <v>0</v>
      </c>
      <c r="M293" s="48">
        <v>12.1</v>
      </c>
      <c r="N293" s="48">
        <v>10</v>
      </c>
      <c r="O293" s="45">
        <v>75.075616160037612</v>
      </c>
      <c r="P293" s="48">
        <v>7.8200244625305579</v>
      </c>
      <c r="Q293" s="49">
        <v>12</v>
      </c>
      <c r="R293" s="48">
        <v>13.2</v>
      </c>
      <c r="S293" s="48" t="s">
        <v>105</v>
      </c>
      <c r="T293" s="48">
        <v>14.2</v>
      </c>
      <c r="U293" s="48">
        <v>10.7</v>
      </c>
      <c r="V293" s="48">
        <v>12.45</v>
      </c>
      <c r="W293" s="48">
        <v>10</v>
      </c>
      <c r="X293" s="48">
        <v>10.4</v>
      </c>
      <c r="Y293" s="97" t="s">
        <v>22</v>
      </c>
      <c r="Z293" s="100">
        <v>0</v>
      </c>
    </row>
    <row r="294" spans="1:26">
      <c r="A294" s="44">
        <v>45949</v>
      </c>
      <c r="B294" s="99">
        <v>29.584</v>
      </c>
      <c r="C294" s="48">
        <v>1001.82902592</v>
      </c>
      <c r="D294" s="48">
        <v>78.3</v>
      </c>
      <c r="E294" s="48">
        <v>1005.8851912015602</v>
      </c>
      <c r="F294" s="45">
        <v>8</v>
      </c>
      <c r="G294" s="45">
        <v>6</v>
      </c>
      <c r="H294" s="98">
        <v>4.1999999999999993</v>
      </c>
      <c r="I294" s="98">
        <v>8</v>
      </c>
      <c r="J294" s="46">
        <v>60</v>
      </c>
      <c r="K294" s="98">
        <v>1</v>
      </c>
      <c r="L294" s="98">
        <v>0</v>
      </c>
      <c r="M294" s="48">
        <v>13</v>
      </c>
      <c r="N294" s="48">
        <v>11.7</v>
      </c>
      <c r="O294" s="45">
        <v>84.861041537980725</v>
      </c>
      <c r="P294" s="48">
        <v>10.514211484760283</v>
      </c>
      <c r="Q294" s="49">
        <v>11.9</v>
      </c>
      <c r="R294" s="48">
        <v>13</v>
      </c>
      <c r="S294" s="48" t="s">
        <v>105</v>
      </c>
      <c r="T294" s="48">
        <v>14.9</v>
      </c>
      <c r="U294" s="48">
        <v>11.6</v>
      </c>
      <c r="V294" s="48">
        <v>13.25</v>
      </c>
      <c r="W294" s="48">
        <v>9.9</v>
      </c>
      <c r="X294" s="48">
        <v>11</v>
      </c>
      <c r="Y294" s="97">
        <v>14.8</v>
      </c>
      <c r="Z294" s="100">
        <v>0</v>
      </c>
    </row>
    <row r="295" spans="1:26">
      <c r="A295" s="44">
        <v>45950</v>
      </c>
      <c r="B295" s="99">
        <v>29.084</v>
      </c>
      <c r="C295" s="48">
        <v>984.89708591999999</v>
      </c>
      <c r="D295" s="48">
        <v>78.599999999999994</v>
      </c>
      <c r="E295" s="48">
        <v>988.80324763759825</v>
      </c>
      <c r="F295" s="45">
        <v>8</v>
      </c>
      <c r="G295" s="45">
        <v>8</v>
      </c>
      <c r="H295" s="98">
        <v>5.6</v>
      </c>
      <c r="I295" s="98">
        <v>8</v>
      </c>
      <c r="J295" s="46">
        <v>62</v>
      </c>
      <c r="K295" s="98">
        <v>1</v>
      </c>
      <c r="L295" s="98">
        <v>0</v>
      </c>
      <c r="M295" s="48">
        <v>12.4</v>
      </c>
      <c r="N295" s="48">
        <v>12</v>
      </c>
      <c r="O295" s="45">
        <v>95.17816188436656</v>
      </c>
      <c r="P295" s="48">
        <v>11.650053625858499</v>
      </c>
      <c r="Q295" s="49">
        <v>12.4</v>
      </c>
      <c r="R295" s="48">
        <v>13.1</v>
      </c>
      <c r="S295" s="48" t="s">
        <v>105</v>
      </c>
      <c r="T295" s="48">
        <v>14.8</v>
      </c>
      <c r="U295" s="48">
        <v>10.9</v>
      </c>
      <c r="V295" s="48">
        <v>12.850000000000001</v>
      </c>
      <c r="W295" s="48">
        <v>8.6</v>
      </c>
      <c r="X295" s="48">
        <v>9.4</v>
      </c>
      <c r="Y295" s="97">
        <v>8.4</v>
      </c>
      <c r="Z295" s="100">
        <v>1.2</v>
      </c>
    </row>
    <row r="296" spans="1:26">
      <c r="A296" s="44">
        <v>45951</v>
      </c>
      <c r="B296" s="99">
        <v>29.21</v>
      </c>
      <c r="C296" s="48">
        <v>989.16393480000011</v>
      </c>
      <c r="D296" s="48">
        <v>78.8</v>
      </c>
      <c r="E296" s="48">
        <v>993.08427869451509</v>
      </c>
      <c r="F296" s="45">
        <v>8</v>
      </c>
      <c r="G296" s="45">
        <v>14</v>
      </c>
      <c r="H296" s="98">
        <v>9.7999999999999989</v>
      </c>
      <c r="I296" s="98">
        <v>8</v>
      </c>
      <c r="J296" s="46">
        <v>2</v>
      </c>
      <c r="K296" s="98">
        <v>1</v>
      </c>
      <c r="L296" s="98">
        <v>0</v>
      </c>
      <c r="M296" s="48">
        <v>12.5</v>
      </c>
      <c r="N296" s="48">
        <v>11.5</v>
      </c>
      <c r="O296" s="45">
        <v>88.098131652717967</v>
      </c>
      <c r="P296" s="48">
        <v>10.584317336235932</v>
      </c>
      <c r="Q296" s="49">
        <v>12</v>
      </c>
      <c r="R296" s="48">
        <v>13.1</v>
      </c>
      <c r="S296" s="48" t="s">
        <v>105</v>
      </c>
      <c r="T296" s="48">
        <v>14.9</v>
      </c>
      <c r="U296" s="48">
        <v>10.6</v>
      </c>
      <c r="V296" s="48">
        <v>12.75</v>
      </c>
      <c r="W296" s="48">
        <v>9.1</v>
      </c>
      <c r="X296" s="48">
        <v>9</v>
      </c>
      <c r="Y296" s="97" t="s">
        <v>22</v>
      </c>
      <c r="Z296" s="100">
        <v>1.3</v>
      </c>
    </row>
    <row r="297" spans="1:26">
      <c r="A297" s="44">
        <v>45952</v>
      </c>
      <c r="B297" s="99">
        <v>29.35</v>
      </c>
      <c r="C297" s="48">
        <v>993.90487800000005</v>
      </c>
      <c r="D297" s="48">
        <v>78</v>
      </c>
      <c r="E297" s="48">
        <v>998.01389177061947</v>
      </c>
      <c r="F297" s="45">
        <v>8</v>
      </c>
      <c r="G297" s="45">
        <v>0</v>
      </c>
      <c r="H297" s="98">
        <v>0</v>
      </c>
      <c r="I297" s="98">
        <v>6</v>
      </c>
      <c r="J297" s="46">
        <v>1</v>
      </c>
      <c r="K297" s="98">
        <v>1</v>
      </c>
      <c r="L297" s="98">
        <v>0</v>
      </c>
      <c r="M297" s="48">
        <v>9.9</v>
      </c>
      <c r="N297" s="48">
        <v>9.8000000000000007</v>
      </c>
      <c r="O297" s="45">
        <v>98.675616127307563</v>
      </c>
      <c r="P297" s="48">
        <v>9.7011880073184535</v>
      </c>
      <c r="Q297" s="49">
        <v>11.4</v>
      </c>
      <c r="R297" s="48">
        <v>12.8</v>
      </c>
      <c r="S297" s="48" t="s">
        <v>105</v>
      </c>
      <c r="T297" s="48">
        <v>15.4</v>
      </c>
      <c r="U297" s="48">
        <v>8.5</v>
      </c>
      <c r="V297" s="48">
        <v>11.95</v>
      </c>
      <c r="W297" s="48">
        <v>8.1</v>
      </c>
      <c r="X297" s="48">
        <v>8.1</v>
      </c>
      <c r="Y297" s="97">
        <v>5.2</v>
      </c>
      <c r="Z297" s="100">
        <v>3</v>
      </c>
    </row>
    <row r="298" spans="1:26">
      <c r="A298" s="44">
        <v>45953</v>
      </c>
      <c r="B298" s="99">
        <v>29.02</v>
      </c>
      <c r="C298" s="48">
        <v>982.72979759999998</v>
      </c>
      <c r="D298" s="48">
        <v>75.599999999999994</v>
      </c>
      <c r="E298" s="48">
        <v>986.99080873719618</v>
      </c>
      <c r="F298" s="45">
        <v>8</v>
      </c>
      <c r="G298" s="45">
        <v>15</v>
      </c>
      <c r="H298" s="98">
        <v>10.5</v>
      </c>
      <c r="I298" s="98">
        <v>7</v>
      </c>
      <c r="J298" s="46">
        <v>25</v>
      </c>
      <c r="K298" s="98">
        <v>2</v>
      </c>
      <c r="L298" s="98">
        <v>0</v>
      </c>
      <c r="M298" s="48">
        <v>9</v>
      </c>
      <c r="N298" s="48">
        <v>8.1999999999999993</v>
      </c>
      <c r="O298" s="45">
        <v>89.150154903308746</v>
      </c>
      <c r="P298" s="48">
        <v>7.3095831072093791</v>
      </c>
      <c r="Q298" s="49">
        <v>11</v>
      </c>
      <c r="R298" s="48">
        <v>12.5</v>
      </c>
      <c r="S298" s="48" t="s">
        <v>105</v>
      </c>
      <c r="T298" s="48">
        <v>12.6</v>
      </c>
      <c r="U298" s="48">
        <v>8.4</v>
      </c>
      <c r="V298" s="48">
        <v>10.5</v>
      </c>
      <c r="W298" s="48">
        <v>8.8000000000000007</v>
      </c>
      <c r="X298" s="48">
        <v>8.5</v>
      </c>
      <c r="Y298" s="97">
        <v>0.8</v>
      </c>
      <c r="Z298" s="100">
        <v>0.7</v>
      </c>
    </row>
    <row r="299" spans="1:26">
      <c r="A299" s="44">
        <v>45954</v>
      </c>
      <c r="B299" s="99">
        <v>29.417999999999999</v>
      </c>
      <c r="C299" s="48">
        <v>996.20762184</v>
      </c>
      <c r="D299" s="48">
        <v>76</v>
      </c>
      <c r="E299" s="48">
        <v>1000.5570111139605</v>
      </c>
      <c r="F299" s="45">
        <v>1</v>
      </c>
      <c r="G299" s="45">
        <v>14</v>
      </c>
      <c r="H299" s="98">
        <v>9.7999999999999989</v>
      </c>
      <c r="I299" s="98">
        <v>8</v>
      </c>
      <c r="J299" s="46">
        <v>2</v>
      </c>
      <c r="K299" s="98">
        <v>1</v>
      </c>
      <c r="L299" s="98">
        <v>0</v>
      </c>
      <c r="M299" s="48">
        <v>8.6</v>
      </c>
      <c r="N299" s="48">
        <v>6.7</v>
      </c>
      <c r="O299" s="45">
        <v>74.233541573083656</v>
      </c>
      <c r="P299" s="48">
        <v>4.274431657076776</v>
      </c>
      <c r="Q299" s="49">
        <v>8.4</v>
      </c>
      <c r="R299" s="48">
        <v>11.6</v>
      </c>
      <c r="S299" s="48" t="s">
        <v>105</v>
      </c>
      <c r="T299" s="48">
        <v>12.7</v>
      </c>
      <c r="U299" s="48">
        <v>4.9000000000000004</v>
      </c>
      <c r="V299" s="48">
        <v>8.8000000000000007</v>
      </c>
      <c r="W299" s="48">
        <v>1.6</v>
      </c>
      <c r="X299" s="48">
        <v>3.1</v>
      </c>
      <c r="Y299" s="97">
        <v>5</v>
      </c>
      <c r="Z299" s="100">
        <v>7.8</v>
      </c>
    </row>
    <row r="300" spans="1:26">
      <c r="A300" s="44">
        <v>45955</v>
      </c>
      <c r="B300" s="99">
        <v>29.538</v>
      </c>
      <c r="C300" s="48">
        <v>1000.27128744</v>
      </c>
      <c r="D300" s="48">
        <v>79</v>
      </c>
      <c r="E300" s="48">
        <v>1004.3422140039213</v>
      </c>
      <c r="F300" s="45">
        <v>8</v>
      </c>
      <c r="G300" s="45">
        <v>10</v>
      </c>
      <c r="H300" s="98">
        <v>7</v>
      </c>
      <c r="I300" s="98">
        <v>8</v>
      </c>
      <c r="J300" s="46">
        <v>2</v>
      </c>
      <c r="K300" s="98">
        <v>2</v>
      </c>
      <c r="L300" s="98">
        <v>0</v>
      </c>
      <c r="M300" s="98">
        <v>9.9</v>
      </c>
      <c r="N300" s="48">
        <v>8.8000000000000007</v>
      </c>
      <c r="O300" s="45">
        <v>85.645271406971844</v>
      </c>
      <c r="P300" s="48">
        <v>7.6083874544364569</v>
      </c>
      <c r="Q300" s="49">
        <v>9.9</v>
      </c>
      <c r="R300" s="48">
        <v>11</v>
      </c>
      <c r="S300" s="48" t="s">
        <v>105</v>
      </c>
      <c r="T300" s="48">
        <v>11.7</v>
      </c>
      <c r="U300" s="48">
        <v>7.2</v>
      </c>
      <c r="V300" s="48">
        <v>9.4499999999999993</v>
      </c>
      <c r="W300" s="48">
        <v>5.2</v>
      </c>
      <c r="X300" s="48">
        <v>5.9</v>
      </c>
      <c r="Y300" s="97">
        <v>0.3</v>
      </c>
      <c r="Z300" s="100">
        <v>4.4000000000000004</v>
      </c>
    </row>
    <row r="301" spans="1:26">
      <c r="A301" s="44">
        <v>45956</v>
      </c>
      <c r="B301" s="99">
        <v>29.742000000000001</v>
      </c>
      <c r="C301" s="48">
        <v>1007.1795189600001</v>
      </c>
      <c r="D301" s="48">
        <v>79</v>
      </c>
      <c r="E301" s="48">
        <v>1011.3771631965274</v>
      </c>
      <c r="F301" s="45">
        <v>1</v>
      </c>
      <c r="G301" s="45">
        <v>10</v>
      </c>
      <c r="H301" s="98">
        <v>7</v>
      </c>
      <c r="I301" s="98">
        <v>8</v>
      </c>
      <c r="J301" s="46">
        <v>2</v>
      </c>
      <c r="K301" s="98">
        <v>1</v>
      </c>
      <c r="L301" s="98">
        <v>0</v>
      </c>
      <c r="M301" s="48">
        <v>7.6</v>
      </c>
      <c r="N301" s="48">
        <v>6</v>
      </c>
      <c r="O301" s="45">
        <v>77.326123222827263</v>
      </c>
      <c r="P301" s="48">
        <v>3.8875898980643706</v>
      </c>
      <c r="Q301" s="49">
        <v>7.6</v>
      </c>
      <c r="R301" s="48">
        <v>10.5</v>
      </c>
      <c r="S301" s="48" t="s">
        <v>105</v>
      </c>
      <c r="T301" s="48">
        <v>11.8</v>
      </c>
      <c r="U301" s="48">
        <v>2.6</v>
      </c>
      <c r="V301" s="48">
        <v>7.2</v>
      </c>
      <c r="W301" s="48">
        <v>-1</v>
      </c>
      <c r="X301" s="48">
        <v>1</v>
      </c>
      <c r="Y301" s="97" t="s">
        <v>22</v>
      </c>
      <c r="Z301" s="100">
        <v>4.3</v>
      </c>
    </row>
    <row r="302" spans="1:26">
      <c r="A302" s="44">
        <v>45957</v>
      </c>
      <c r="B302" s="99">
        <v>29.597999999999999</v>
      </c>
      <c r="C302" s="48">
        <v>1002.30312024</v>
      </c>
      <c r="D302" s="48">
        <v>78</v>
      </c>
      <c r="E302" s="48">
        <v>1006.426019974353</v>
      </c>
      <c r="F302" s="45">
        <v>1</v>
      </c>
      <c r="G302" s="45">
        <v>18</v>
      </c>
      <c r="H302" s="98">
        <v>12.6</v>
      </c>
      <c r="I302" s="98">
        <v>8</v>
      </c>
      <c r="J302" s="46">
        <v>2</v>
      </c>
      <c r="K302" s="98">
        <v>1</v>
      </c>
      <c r="L302" s="98">
        <v>0</v>
      </c>
      <c r="M302" s="48">
        <v>11.8</v>
      </c>
      <c r="N302" s="48">
        <v>8.9</v>
      </c>
      <c r="O302" s="45">
        <v>65.622458610735265</v>
      </c>
      <c r="P302" s="48">
        <v>5.5743251412598811</v>
      </c>
      <c r="Q302" s="49">
        <v>8.9</v>
      </c>
      <c r="R302" s="48">
        <v>10.4</v>
      </c>
      <c r="S302" s="48" t="s">
        <v>105</v>
      </c>
      <c r="T302" s="48">
        <v>13.8</v>
      </c>
      <c r="U302" s="48">
        <v>7.6</v>
      </c>
      <c r="V302" s="48">
        <v>10.7</v>
      </c>
      <c r="W302" s="48">
        <v>5.3</v>
      </c>
      <c r="X302" s="48">
        <v>5.8</v>
      </c>
      <c r="Y302" s="97" t="s">
        <v>22</v>
      </c>
      <c r="Z302" s="100">
        <v>3.3</v>
      </c>
    </row>
    <row r="303" spans="1:26">
      <c r="A303" s="44">
        <v>45958</v>
      </c>
      <c r="B303" s="99">
        <v>29.628</v>
      </c>
      <c r="C303" s="48">
        <v>1003.31903664</v>
      </c>
      <c r="D303" s="48">
        <v>77.599999999999994</v>
      </c>
      <c r="E303" s="48">
        <v>1007.4928164404012</v>
      </c>
      <c r="F303" s="45">
        <v>6</v>
      </c>
      <c r="G303" s="45">
        <v>14</v>
      </c>
      <c r="H303" s="98">
        <v>9.7999999999999989</v>
      </c>
      <c r="I303" s="98">
        <v>8</v>
      </c>
      <c r="J303" s="46">
        <v>2</v>
      </c>
      <c r="K303" s="98">
        <v>1</v>
      </c>
      <c r="L303" s="98">
        <v>0</v>
      </c>
      <c r="M303" s="48">
        <v>11.6</v>
      </c>
      <c r="N303" s="48">
        <v>9.4</v>
      </c>
      <c r="O303" s="45">
        <v>73.459665087234001</v>
      </c>
      <c r="P303" s="48">
        <v>7.0188223277425612</v>
      </c>
      <c r="Q303" s="49">
        <v>10.1</v>
      </c>
      <c r="R303" s="48">
        <v>10.8</v>
      </c>
      <c r="S303" s="48" t="s">
        <v>105</v>
      </c>
      <c r="T303" s="48">
        <v>14.2</v>
      </c>
      <c r="U303" s="48">
        <v>7.5</v>
      </c>
      <c r="V303" s="48">
        <v>10.85</v>
      </c>
      <c r="W303" s="48">
        <v>7</v>
      </c>
      <c r="X303" s="48">
        <v>7.7</v>
      </c>
      <c r="Y303" s="97" t="s">
        <v>22</v>
      </c>
      <c r="Z303" s="100">
        <v>4.7</v>
      </c>
    </row>
    <row r="304" spans="1:26">
      <c r="A304" s="44">
        <v>45959</v>
      </c>
      <c r="B304" s="99">
        <v>29.45</v>
      </c>
      <c r="C304" s="48">
        <v>997.29126600000006</v>
      </c>
      <c r="D304" s="48">
        <v>76</v>
      </c>
      <c r="E304" s="48">
        <v>1001.6200961454566</v>
      </c>
      <c r="F304" s="45">
        <v>8</v>
      </c>
      <c r="G304" s="45">
        <v>0</v>
      </c>
      <c r="H304" s="98">
        <v>0</v>
      </c>
      <c r="I304" s="98">
        <v>8</v>
      </c>
      <c r="J304" s="46">
        <v>2</v>
      </c>
      <c r="K304" s="98">
        <v>1</v>
      </c>
      <c r="L304" s="98">
        <v>0</v>
      </c>
      <c r="M304" s="48">
        <v>9.6</v>
      </c>
      <c r="N304" s="48">
        <v>9.3000000000000007</v>
      </c>
      <c r="O304" s="45">
        <v>95.993943382170784</v>
      </c>
      <c r="P304" s="48">
        <v>8.9927459023070924</v>
      </c>
      <c r="Q304" s="49">
        <v>10.5</v>
      </c>
      <c r="R304" s="48">
        <v>10.9</v>
      </c>
      <c r="S304" s="48" t="s">
        <v>105</v>
      </c>
      <c r="T304" s="48">
        <v>10.5</v>
      </c>
      <c r="U304" s="48">
        <v>9.1999999999999993</v>
      </c>
      <c r="V304" s="48">
        <v>9.85</v>
      </c>
      <c r="W304" s="48">
        <v>8.8000000000000007</v>
      </c>
      <c r="X304" s="48">
        <v>8.9</v>
      </c>
      <c r="Y304" s="97">
        <v>1.1000000000000001</v>
      </c>
      <c r="Z304" s="100">
        <v>0</v>
      </c>
    </row>
    <row r="305" spans="1:26">
      <c r="A305" s="44">
        <v>45960</v>
      </c>
      <c r="B305" s="99">
        <v>29.638000000000002</v>
      </c>
      <c r="C305" s="48">
        <v>1003.6576754400002</v>
      </c>
      <c r="D305" s="48">
        <v>74.599999999999994</v>
      </c>
      <c r="E305" s="48">
        <v>1008.2124460957081</v>
      </c>
      <c r="F305" s="45">
        <v>6</v>
      </c>
      <c r="G305" s="45">
        <v>0</v>
      </c>
      <c r="H305" s="98">
        <v>0</v>
      </c>
      <c r="I305" s="98">
        <v>8</v>
      </c>
      <c r="J305" s="46">
        <v>1</v>
      </c>
      <c r="K305" s="98">
        <v>1</v>
      </c>
      <c r="L305" s="98">
        <v>0</v>
      </c>
      <c r="M305" s="48">
        <v>8.1</v>
      </c>
      <c r="N305" s="48">
        <v>7.1</v>
      </c>
      <c r="O305" s="45">
        <v>85.993002461217216</v>
      </c>
      <c r="P305" s="48">
        <v>5.8992447073339873</v>
      </c>
      <c r="Q305" s="49">
        <v>7.9</v>
      </c>
      <c r="R305" s="48">
        <v>10.4</v>
      </c>
      <c r="S305" s="48" t="s">
        <v>105</v>
      </c>
      <c r="T305" s="48">
        <v>14.1</v>
      </c>
      <c r="U305" s="48">
        <v>4.4000000000000004</v>
      </c>
      <c r="V305" s="48">
        <v>9.25</v>
      </c>
      <c r="W305" s="48">
        <v>-1</v>
      </c>
      <c r="X305" s="48">
        <v>1.1000000000000001</v>
      </c>
      <c r="Y305" s="97">
        <v>0.6</v>
      </c>
      <c r="Z305" s="100">
        <v>1.25</v>
      </c>
    </row>
    <row r="306" spans="1:26">
      <c r="A306" s="44">
        <v>45961</v>
      </c>
      <c r="B306" s="99">
        <v>29.446000000000002</v>
      </c>
      <c r="C306" s="48">
        <v>997.15581048000013</v>
      </c>
      <c r="D306" s="48">
        <v>76.599999999999994</v>
      </c>
      <c r="E306" s="48">
        <v>1001.2963358764142</v>
      </c>
      <c r="F306" s="45">
        <v>7</v>
      </c>
      <c r="G306" s="45">
        <v>12</v>
      </c>
      <c r="H306" s="98">
        <v>8.3999999999999986</v>
      </c>
      <c r="I306" s="98">
        <v>8</v>
      </c>
      <c r="J306" s="46">
        <v>2</v>
      </c>
      <c r="K306" s="98">
        <v>1</v>
      </c>
      <c r="L306" s="98">
        <v>0</v>
      </c>
      <c r="M306" s="48">
        <v>14.1</v>
      </c>
      <c r="N306" s="48">
        <v>13.5</v>
      </c>
      <c r="O306" s="45">
        <v>93.190079072747864</v>
      </c>
      <c r="P306" s="48">
        <v>13.016837937087683</v>
      </c>
      <c r="Q306" s="49">
        <v>10.6</v>
      </c>
      <c r="R306" s="48">
        <v>10.7</v>
      </c>
      <c r="S306" s="48" t="s">
        <v>105</v>
      </c>
      <c r="T306" s="48">
        <v>18.600000000000001</v>
      </c>
      <c r="U306" s="48">
        <v>7.9</v>
      </c>
      <c r="V306" s="48">
        <v>13.25</v>
      </c>
      <c r="W306" s="48">
        <v>7.6</v>
      </c>
      <c r="X306" s="48" t="s">
        <v>105</v>
      </c>
      <c r="Y306" s="97">
        <v>1.8</v>
      </c>
      <c r="Z306" s="100">
        <v>0.4</v>
      </c>
    </row>
    <row r="307" spans="1:26">
      <c r="A307" s="44">
        <v>45962</v>
      </c>
      <c r="B307" s="99">
        <v>29.36</v>
      </c>
      <c r="C307" s="48">
        <v>994.24351680000007</v>
      </c>
      <c r="D307" s="48">
        <v>76.900000000000006</v>
      </c>
      <c r="E307" s="48">
        <v>998.40873105061701</v>
      </c>
      <c r="F307" s="45">
        <v>1</v>
      </c>
      <c r="G307" s="45">
        <v>20</v>
      </c>
      <c r="H307" s="98">
        <v>14</v>
      </c>
      <c r="I307" s="98">
        <v>8</v>
      </c>
      <c r="J307" s="46">
        <v>2</v>
      </c>
      <c r="K307" s="98">
        <v>2</v>
      </c>
      <c r="L307" s="98">
        <v>0</v>
      </c>
      <c r="M307" s="48">
        <v>11.5</v>
      </c>
      <c r="N307" s="48">
        <v>10.199999999999999</v>
      </c>
      <c r="O307" s="45">
        <v>84.04764537964013</v>
      </c>
      <c r="P307" s="48">
        <v>8.9003773941893307</v>
      </c>
      <c r="Q307" s="49">
        <v>11</v>
      </c>
      <c r="R307" s="48">
        <v>10.5</v>
      </c>
      <c r="S307" s="48" t="s">
        <v>105</v>
      </c>
      <c r="T307" s="48">
        <v>12.6</v>
      </c>
      <c r="U307" s="48">
        <v>11.1</v>
      </c>
      <c r="V307" s="48">
        <v>11.85</v>
      </c>
      <c r="W307" s="48">
        <v>9.1999999999999993</v>
      </c>
      <c r="X307" s="48">
        <v>9.1</v>
      </c>
      <c r="Y307" s="97">
        <v>6</v>
      </c>
      <c r="Z307" s="100">
        <v>4.8</v>
      </c>
    </row>
    <row r="308" spans="1:26">
      <c r="A308" s="44">
        <v>45963</v>
      </c>
      <c r="B308" s="99">
        <v>29.571999999999999</v>
      </c>
      <c r="C308" s="48">
        <v>1001.42265936</v>
      </c>
      <c r="D308" s="48">
        <v>76.8</v>
      </c>
      <c r="E308" s="48">
        <v>1005.6537270028191</v>
      </c>
      <c r="F308" s="45">
        <v>1</v>
      </c>
      <c r="G308" s="45">
        <v>8</v>
      </c>
      <c r="H308" s="98">
        <v>5.6</v>
      </c>
      <c r="I308" s="98">
        <v>8</v>
      </c>
      <c r="J308" s="46">
        <v>2</v>
      </c>
      <c r="K308" s="98">
        <v>1</v>
      </c>
      <c r="L308" s="98">
        <v>0</v>
      </c>
      <c r="M308" s="48">
        <v>11.6</v>
      </c>
      <c r="N308" s="48">
        <v>8.5</v>
      </c>
      <c r="O308" s="45">
        <v>63.094267633315951</v>
      </c>
      <c r="P308" s="48">
        <v>4.819626806485112</v>
      </c>
      <c r="Q308" s="49">
        <v>9.1</v>
      </c>
      <c r="R308" s="48">
        <v>10.6</v>
      </c>
      <c r="S308" s="48" t="s">
        <v>105</v>
      </c>
      <c r="T308" s="48">
        <v>13.9</v>
      </c>
      <c r="U308" s="48">
        <v>6.2</v>
      </c>
      <c r="V308" s="48">
        <v>10.050000000000001</v>
      </c>
      <c r="W308" s="48">
        <v>4.0999999999999996</v>
      </c>
      <c r="X308" s="48">
        <v>4</v>
      </c>
      <c r="Y308" s="97">
        <v>0.8</v>
      </c>
      <c r="Z308" s="100">
        <v>8</v>
      </c>
    </row>
    <row r="309" spans="1:26">
      <c r="A309" s="44">
        <v>45964</v>
      </c>
      <c r="B309" s="99">
        <v>29.724</v>
      </c>
      <c r="C309" s="48">
        <v>1006.5699691200001</v>
      </c>
      <c r="D309" s="48">
        <v>77.5</v>
      </c>
      <c r="E309" s="48">
        <v>1010.711764800371</v>
      </c>
      <c r="F309" s="45">
        <v>8</v>
      </c>
      <c r="G309" s="45">
        <v>18</v>
      </c>
      <c r="H309" s="98">
        <v>12.6</v>
      </c>
      <c r="I309" s="98">
        <v>8</v>
      </c>
      <c r="J309" s="46">
        <v>2</v>
      </c>
      <c r="K309" s="98">
        <v>2</v>
      </c>
      <c r="L309" s="98">
        <v>0</v>
      </c>
      <c r="M309" s="48">
        <v>13.9</v>
      </c>
      <c r="N309" s="48">
        <v>12.5</v>
      </c>
      <c r="O309" s="45">
        <v>84.206812932705873</v>
      </c>
      <c r="P309" s="48">
        <v>11.280007867415465</v>
      </c>
      <c r="Q309" s="49">
        <v>10</v>
      </c>
      <c r="R309" s="48">
        <v>10.199999999999999</v>
      </c>
      <c r="S309" s="48" t="s">
        <v>105</v>
      </c>
      <c r="T309" s="48">
        <v>16.3</v>
      </c>
      <c r="U309" s="48">
        <v>6.6</v>
      </c>
      <c r="V309" s="48">
        <v>11.45</v>
      </c>
      <c r="W309" s="48">
        <v>4.5999999999999996</v>
      </c>
      <c r="X309" s="48">
        <v>3.6</v>
      </c>
      <c r="Y309" s="97">
        <v>0.1</v>
      </c>
      <c r="Z309" s="100">
        <v>1.1000000000000001</v>
      </c>
    </row>
    <row r="310" spans="1:26">
      <c r="A310" s="44">
        <v>45965</v>
      </c>
      <c r="B310" s="99">
        <v>29.742000000000001</v>
      </c>
      <c r="C310" s="48">
        <v>1007.1795189600001</v>
      </c>
      <c r="D310" s="48">
        <v>79.599999999999994</v>
      </c>
      <c r="E310" s="48">
        <v>1011.1168850334724</v>
      </c>
      <c r="F310" s="45">
        <v>7</v>
      </c>
      <c r="G310" s="45">
        <v>9</v>
      </c>
      <c r="H310" s="98">
        <v>6.3</v>
      </c>
      <c r="I310" s="98">
        <v>7</v>
      </c>
      <c r="J310" s="46">
        <v>2</v>
      </c>
      <c r="K310" s="98">
        <v>1</v>
      </c>
      <c r="L310" s="98">
        <v>0</v>
      </c>
      <c r="M310" s="48">
        <v>14.5</v>
      </c>
      <c r="N310" s="48">
        <v>13</v>
      </c>
      <c r="O310" s="45">
        <v>83.434981641223644</v>
      </c>
      <c r="P310" s="48">
        <v>11.728354981686801</v>
      </c>
      <c r="Q310" s="49">
        <v>10.8</v>
      </c>
      <c r="R310" s="48">
        <v>10.199999999999999</v>
      </c>
      <c r="S310" s="48" t="s">
        <v>105</v>
      </c>
      <c r="T310" s="48">
        <v>16.399999999999999</v>
      </c>
      <c r="U310" s="48">
        <v>13.5</v>
      </c>
      <c r="V310" s="48">
        <v>14.95</v>
      </c>
      <c r="W310" s="48">
        <v>11.3</v>
      </c>
      <c r="X310" s="48">
        <v>11.5</v>
      </c>
      <c r="Y310" s="97">
        <v>0.2</v>
      </c>
      <c r="Z310" s="100">
        <v>2.6</v>
      </c>
    </row>
    <row r="311" spans="1:26">
      <c r="A311" s="44">
        <v>45966</v>
      </c>
      <c r="B311" s="99">
        <v>29.628</v>
      </c>
      <c r="C311" s="48">
        <v>1003.31903664</v>
      </c>
      <c r="D311" s="48">
        <v>79.7</v>
      </c>
      <c r="E311" s="48">
        <v>1007.209644582661</v>
      </c>
      <c r="F311" s="45">
        <v>8</v>
      </c>
      <c r="G311" s="45">
        <v>10</v>
      </c>
      <c r="H311" s="98">
        <v>7</v>
      </c>
      <c r="I311" s="98">
        <v>8</v>
      </c>
      <c r="J311" s="46">
        <v>2</v>
      </c>
      <c r="K311" s="98">
        <v>1</v>
      </c>
      <c r="L311" s="98">
        <v>0</v>
      </c>
      <c r="M311" s="48">
        <v>14.7</v>
      </c>
      <c r="N311" s="48">
        <v>12.8</v>
      </c>
      <c r="O311" s="45">
        <v>79.285102636291995</v>
      </c>
      <c r="P311" s="48">
        <v>11.15283266751339</v>
      </c>
      <c r="Q311" s="49">
        <v>12.8</v>
      </c>
      <c r="R311" s="48">
        <v>12</v>
      </c>
      <c r="S311" s="48" t="s">
        <v>105</v>
      </c>
      <c r="T311" s="48">
        <v>16.5</v>
      </c>
      <c r="U311" s="48">
        <v>13.6</v>
      </c>
      <c r="V311" s="48">
        <v>15.05</v>
      </c>
      <c r="W311" s="48">
        <v>12.9</v>
      </c>
      <c r="X311" s="48">
        <v>13</v>
      </c>
      <c r="Y311" s="97" t="s">
        <v>22</v>
      </c>
      <c r="Z311" s="100">
        <v>0.1</v>
      </c>
    </row>
    <row r="312" spans="1:26">
      <c r="A312" s="44">
        <v>45967</v>
      </c>
      <c r="B312" s="99">
        <v>29.58</v>
      </c>
      <c r="C312" s="48">
        <v>1001.6935704</v>
      </c>
      <c r="D312" s="48">
        <v>80.099999999999994</v>
      </c>
      <c r="E312" s="48">
        <v>1005.5489766879773</v>
      </c>
      <c r="F312" s="45">
        <v>8</v>
      </c>
      <c r="G312" s="45">
        <v>7</v>
      </c>
      <c r="H312" s="98">
        <v>4.8999999999999995</v>
      </c>
      <c r="I312" s="98">
        <v>8</v>
      </c>
      <c r="J312" s="46">
        <v>61</v>
      </c>
      <c r="K312" s="98">
        <v>1</v>
      </c>
      <c r="L312" s="98">
        <v>0</v>
      </c>
      <c r="M312" s="48">
        <v>14.2</v>
      </c>
      <c r="N312" s="48">
        <v>13.3</v>
      </c>
      <c r="O312" s="45">
        <v>89.867099648592983</v>
      </c>
      <c r="P312" s="48">
        <v>12.561486426128372</v>
      </c>
      <c r="Q312" s="49">
        <v>12.1</v>
      </c>
      <c r="R312" s="48">
        <v>12.3</v>
      </c>
      <c r="S312" s="48" t="s">
        <v>105</v>
      </c>
      <c r="T312" s="48">
        <v>16.899999999999999</v>
      </c>
      <c r="U312" s="48">
        <v>12.4</v>
      </c>
      <c r="V312" s="48">
        <v>14.649999999999999</v>
      </c>
      <c r="W312" s="48">
        <v>8.8000000000000007</v>
      </c>
      <c r="X312" s="48">
        <v>9.6</v>
      </c>
      <c r="Y312" s="97">
        <v>0.2</v>
      </c>
      <c r="Z312" s="100">
        <v>0.3</v>
      </c>
    </row>
    <row r="313" spans="1:26">
      <c r="A313" s="44">
        <v>45968</v>
      </c>
      <c r="B313" s="99">
        <v>29.506</v>
      </c>
      <c r="C313" s="48">
        <v>999.18764328000009</v>
      </c>
      <c r="D313" s="48">
        <v>77.2</v>
      </c>
      <c r="E313" s="48">
        <v>1003.3047850873147</v>
      </c>
      <c r="F313" s="45">
        <v>8</v>
      </c>
      <c r="G313" s="45">
        <v>6</v>
      </c>
      <c r="H313" s="98">
        <v>4.1999999999999993</v>
      </c>
      <c r="I313" s="98">
        <v>8</v>
      </c>
      <c r="J313" s="46">
        <v>2</v>
      </c>
      <c r="K313" s="98">
        <v>1</v>
      </c>
      <c r="L313" s="98">
        <v>0</v>
      </c>
      <c r="M313" s="48">
        <v>13.6</v>
      </c>
      <c r="N313" s="48">
        <v>13.3</v>
      </c>
      <c r="O313" s="45">
        <v>96.521902901497413</v>
      </c>
      <c r="P313" s="48">
        <v>13.057303486352845</v>
      </c>
      <c r="Q313" s="49">
        <v>12.4</v>
      </c>
      <c r="R313" s="48">
        <v>12.5</v>
      </c>
      <c r="S313" s="48" t="s">
        <v>105</v>
      </c>
      <c r="T313" s="48">
        <v>16.5</v>
      </c>
      <c r="U313" s="48">
        <v>11</v>
      </c>
      <c r="V313" s="48">
        <v>13.75</v>
      </c>
      <c r="W313" s="48">
        <v>8</v>
      </c>
      <c r="X313" s="48">
        <v>9.5</v>
      </c>
      <c r="Y313" s="97">
        <v>1.8</v>
      </c>
      <c r="Z313" s="100">
        <v>0.4</v>
      </c>
    </row>
    <row r="314" spans="1:26">
      <c r="A314" s="44">
        <v>45969</v>
      </c>
      <c r="B314" s="99">
        <v>29.792000000000002</v>
      </c>
      <c r="C314" s="48">
        <v>1008.8727129600001</v>
      </c>
      <c r="D314" s="48">
        <v>80</v>
      </c>
      <c r="E314" s="48">
        <v>1012.89436376175</v>
      </c>
      <c r="F314" s="45">
        <v>7</v>
      </c>
      <c r="G314" s="45">
        <v>10</v>
      </c>
      <c r="H314" s="98">
        <v>7</v>
      </c>
      <c r="I314" s="98">
        <v>8</v>
      </c>
      <c r="J314" s="46">
        <v>2</v>
      </c>
      <c r="K314" s="98">
        <v>2</v>
      </c>
      <c r="L314" s="98">
        <v>0</v>
      </c>
      <c r="M314" s="48">
        <v>10.9</v>
      </c>
      <c r="N314" s="48">
        <v>10.5</v>
      </c>
      <c r="O314" s="45">
        <v>94.91604860555735</v>
      </c>
      <c r="P314" s="48">
        <v>10.117574066047959</v>
      </c>
      <c r="Q314" s="49">
        <v>11.7</v>
      </c>
      <c r="R314" s="48">
        <v>12.4</v>
      </c>
      <c r="S314" s="48">
        <v>12.6</v>
      </c>
      <c r="T314" s="48">
        <v>14.6</v>
      </c>
      <c r="U314" s="48">
        <v>9.6</v>
      </c>
      <c r="V314" s="48">
        <v>12.1</v>
      </c>
      <c r="W314" s="48">
        <v>5.5</v>
      </c>
      <c r="X314" s="48">
        <v>8.1999999999999993</v>
      </c>
      <c r="Y314" s="97" t="s">
        <v>22</v>
      </c>
      <c r="Z314" s="100">
        <v>1.8</v>
      </c>
    </row>
    <row r="315" spans="1:26">
      <c r="A315" s="44">
        <v>45970</v>
      </c>
      <c r="B315" s="99">
        <v>29.858000000000001</v>
      </c>
      <c r="C315" s="48">
        <v>1011.1077290400001</v>
      </c>
      <c r="D315" s="48">
        <v>67.8</v>
      </c>
      <c r="E315" s="48">
        <v>1016.3431252099788</v>
      </c>
      <c r="F315" s="45">
        <v>7</v>
      </c>
      <c r="G315" s="45">
        <v>10</v>
      </c>
      <c r="H315" s="98">
        <v>7</v>
      </c>
      <c r="I315" s="98">
        <v>5</v>
      </c>
      <c r="J315" s="46">
        <v>1</v>
      </c>
      <c r="K315" s="98">
        <v>1</v>
      </c>
      <c r="L315" s="98">
        <v>0</v>
      </c>
      <c r="M315" s="48">
        <v>8.1999999999999993</v>
      </c>
      <c r="N315" s="48">
        <v>8.1</v>
      </c>
      <c r="O315" s="45">
        <v>98.586840010121534</v>
      </c>
      <c r="P315" s="48">
        <v>7.9906139828971288</v>
      </c>
      <c r="Q315" s="49">
        <v>9</v>
      </c>
      <c r="R315" s="48">
        <v>11.2</v>
      </c>
      <c r="S315" s="48">
        <v>12.8</v>
      </c>
      <c r="T315" s="48">
        <v>13.8</v>
      </c>
      <c r="U315" s="48">
        <v>5.5</v>
      </c>
      <c r="V315" s="48">
        <v>9.65</v>
      </c>
      <c r="W315" s="48">
        <v>1.6</v>
      </c>
      <c r="X315" s="48">
        <v>4</v>
      </c>
      <c r="Y315" s="97">
        <v>12.7</v>
      </c>
      <c r="Z315" s="100">
        <v>5.6</v>
      </c>
    </row>
    <row r="316" spans="1:26">
      <c r="A316" s="44">
        <v>45971</v>
      </c>
      <c r="B316" s="99">
        <v>29.558</v>
      </c>
      <c r="C316" s="48">
        <v>1000.9485650400001</v>
      </c>
      <c r="D316" s="48">
        <v>79.5</v>
      </c>
      <c r="E316" s="48">
        <v>1004.9173526612307</v>
      </c>
      <c r="F316" s="45">
        <v>8</v>
      </c>
      <c r="G316" s="45">
        <v>5</v>
      </c>
      <c r="H316" s="98">
        <v>3.5</v>
      </c>
      <c r="I316" s="98">
        <v>6</v>
      </c>
      <c r="J316" s="46">
        <v>2</v>
      </c>
      <c r="K316" s="98">
        <v>2</v>
      </c>
      <c r="L316" s="98">
        <v>0</v>
      </c>
      <c r="M316" s="48">
        <v>12</v>
      </c>
      <c r="N316" s="48">
        <v>11.8</v>
      </c>
      <c r="O316" s="45">
        <v>97.547821912723393</v>
      </c>
      <c r="P316" s="48">
        <v>11.623869503312639</v>
      </c>
      <c r="Q316" s="49">
        <v>11.5</v>
      </c>
      <c r="R316" s="48">
        <v>11.5</v>
      </c>
      <c r="S316" s="48">
        <v>12.5</v>
      </c>
      <c r="T316" s="48">
        <v>13.1</v>
      </c>
      <c r="U316" s="48">
        <v>8.1999999999999993</v>
      </c>
      <c r="V316" s="48">
        <v>10.649999999999999</v>
      </c>
      <c r="W316" s="48">
        <v>8.1999999999999993</v>
      </c>
      <c r="X316" s="48">
        <v>8.1999999999999993</v>
      </c>
      <c r="Y316" s="97">
        <v>9.1999999999999993</v>
      </c>
      <c r="Z316" s="100">
        <v>1</v>
      </c>
    </row>
    <row r="317" spans="1:26">
      <c r="A317" s="44">
        <v>45972</v>
      </c>
      <c r="B317" s="99">
        <v>29.564</v>
      </c>
      <c r="C317" s="48">
        <v>1001.15174832</v>
      </c>
      <c r="D317" s="48">
        <v>80.7</v>
      </c>
      <c r="E317" s="48">
        <v>1005.015604813321</v>
      </c>
      <c r="F317" s="45">
        <v>7</v>
      </c>
      <c r="G317" s="45">
        <v>11</v>
      </c>
      <c r="H317" s="98">
        <v>7.6999999999999993</v>
      </c>
      <c r="I317" s="98">
        <v>8</v>
      </c>
      <c r="J317" s="46">
        <v>3</v>
      </c>
      <c r="K317" s="98">
        <v>1</v>
      </c>
      <c r="L317" s="98">
        <v>0</v>
      </c>
      <c r="M317" s="48">
        <v>11.9</v>
      </c>
      <c r="N317" s="48">
        <v>11.3</v>
      </c>
      <c r="O317" s="45">
        <v>92.663155504367765</v>
      </c>
      <c r="P317" s="48">
        <v>10.750002090797324</v>
      </c>
      <c r="Q317" s="49">
        <v>9.6</v>
      </c>
      <c r="R317" s="48">
        <v>10.9</v>
      </c>
      <c r="S317" s="48">
        <v>12.6</v>
      </c>
      <c r="T317" s="48">
        <v>14.9</v>
      </c>
      <c r="U317" s="48">
        <v>5.4</v>
      </c>
      <c r="V317" s="48">
        <v>10.15</v>
      </c>
      <c r="W317" s="48">
        <v>1.3</v>
      </c>
      <c r="X317" s="48">
        <v>3.9</v>
      </c>
      <c r="Y317" s="97">
        <v>5.8</v>
      </c>
      <c r="Z317" s="100">
        <v>0</v>
      </c>
    </row>
    <row r="318" spans="1:26">
      <c r="A318" s="44">
        <v>45973</v>
      </c>
      <c r="B318" s="99">
        <v>29.506</v>
      </c>
      <c r="C318" s="48">
        <v>999.18764328000009</v>
      </c>
      <c r="D318" s="48">
        <v>80.099999999999994</v>
      </c>
      <c r="E318" s="48">
        <v>1003.0429410901669</v>
      </c>
      <c r="F318" s="45">
        <v>8</v>
      </c>
      <c r="G318" s="45">
        <v>12</v>
      </c>
      <c r="H318" s="98">
        <v>8.3999999999999986</v>
      </c>
      <c r="I318" s="98">
        <v>8</v>
      </c>
      <c r="J318" s="46">
        <v>1</v>
      </c>
      <c r="K318" s="98">
        <v>1</v>
      </c>
      <c r="L318" s="98">
        <v>0</v>
      </c>
      <c r="M318" s="48">
        <v>13.5</v>
      </c>
      <c r="N318" s="48">
        <v>12.6</v>
      </c>
      <c r="O318" s="45">
        <v>89.629937187454772</v>
      </c>
      <c r="P318" s="48">
        <v>11.830301969131769</v>
      </c>
      <c r="Q318" s="49">
        <v>12.1</v>
      </c>
      <c r="R318" s="48">
        <v>11.5</v>
      </c>
      <c r="S318" s="48">
        <v>12.4</v>
      </c>
      <c r="T318" s="48">
        <v>15.8</v>
      </c>
      <c r="U318" s="48">
        <v>11.9</v>
      </c>
      <c r="V318" s="48">
        <v>13.850000000000001</v>
      </c>
      <c r="W318" s="48">
        <v>11.5</v>
      </c>
      <c r="X318" s="48">
        <v>11</v>
      </c>
      <c r="Y318" s="97">
        <v>0.4</v>
      </c>
      <c r="Z318" s="100">
        <v>0</v>
      </c>
    </row>
    <row r="319" spans="1:26">
      <c r="A319" s="44">
        <v>45974</v>
      </c>
      <c r="B319" s="99">
        <v>29.617999999999999</v>
      </c>
      <c r="C319" s="48">
        <v>1002.98039784</v>
      </c>
      <c r="D319" s="48">
        <v>80.5</v>
      </c>
      <c r="E319" s="48">
        <v>1006.8334242389089</v>
      </c>
      <c r="F319" s="45">
        <v>2</v>
      </c>
      <c r="G319" s="45">
        <v>4</v>
      </c>
      <c r="H319" s="98">
        <v>2.8</v>
      </c>
      <c r="I319" s="98">
        <v>8</v>
      </c>
      <c r="J319" s="46">
        <v>2</v>
      </c>
      <c r="K319" s="98">
        <v>1</v>
      </c>
      <c r="L319" s="98">
        <v>0</v>
      </c>
      <c r="M319" s="48">
        <v>13.4</v>
      </c>
      <c r="N319" s="48">
        <v>12.4</v>
      </c>
      <c r="O319" s="45">
        <v>88.457213940055865</v>
      </c>
      <c r="P319" s="48">
        <v>11.532349129490507</v>
      </c>
      <c r="Q319" s="49">
        <v>11.5</v>
      </c>
      <c r="R319" s="48">
        <v>11.9</v>
      </c>
      <c r="S319" s="48">
        <v>12.4</v>
      </c>
      <c r="T319" s="48">
        <v>16.3</v>
      </c>
      <c r="U319" s="48">
        <v>12.1</v>
      </c>
      <c r="V319" s="48">
        <v>14.2</v>
      </c>
      <c r="W319" s="48">
        <v>9.4</v>
      </c>
      <c r="X319" s="48">
        <v>10.6</v>
      </c>
      <c r="Y319" s="97">
        <v>18</v>
      </c>
      <c r="Z319" s="100">
        <v>5.4</v>
      </c>
    </row>
    <row r="320" spans="1:26">
      <c r="A320" s="44">
        <v>45975</v>
      </c>
      <c r="B320" s="99">
        <v>29.452000000000002</v>
      </c>
      <c r="C320" s="48">
        <v>997.35899376000009</v>
      </c>
      <c r="D320" s="48">
        <v>78.599999999999994</v>
      </c>
      <c r="E320" s="48">
        <v>1001.4125621403651</v>
      </c>
      <c r="F320" s="45">
        <v>8</v>
      </c>
      <c r="G320" s="45">
        <v>5</v>
      </c>
      <c r="H320" s="98">
        <v>3.5</v>
      </c>
      <c r="I320" s="98">
        <v>4</v>
      </c>
      <c r="J320" s="46">
        <v>63</v>
      </c>
      <c r="K320" s="98">
        <v>2</v>
      </c>
      <c r="L320" s="98">
        <v>0</v>
      </c>
      <c r="M320" s="48">
        <v>10.9</v>
      </c>
      <c r="N320" s="48">
        <v>10.8</v>
      </c>
      <c r="O320" s="45">
        <v>98.723215161553512</v>
      </c>
      <c r="P320" s="48">
        <v>10.706859238088976</v>
      </c>
      <c r="Q320" s="49">
        <v>11.8</v>
      </c>
      <c r="R320" s="48">
        <v>11.8</v>
      </c>
      <c r="S320" s="48">
        <v>12.4</v>
      </c>
      <c r="T320" s="98">
        <v>11.7</v>
      </c>
      <c r="U320" s="48">
        <v>10.6</v>
      </c>
      <c r="V320" s="48">
        <v>11.149999999999999</v>
      </c>
      <c r="W320" s="48">
        <v>8.9</v>
      </c>
      <c r="X320" s="48">
        <v>10.3</v>
      </c>
      <c r="Y320" s="97">
        <v>35.9</v>
      </c>
      <c r="Z320" s="100">
        <v>0</v>
      </c>
    </row>
    <row r="321" spans="1:26">
      <c r="A321" s="44">
        <v>45976</v>
      </c>
      <c r="B321" s="99">
        <v>29.606000000000002</v>
      </c>
      <c r="C321" s="48">
        <v>1002.5740312800001</v>
      </c>
      <c r="D321" s="48">
        <v>78</v>
      </c>
      <c r="E321" s="48">
        <v>1006.711016563505</v>
      </c>
      <c r="F321" s="45">
        <v>8</v>
      </c>
      <c r="G321" s="45">
        <v>2</v>
      </c>
      <c r="H321" s="98">
        <v>1.4</v>
      </c>
      <c r="I321" s="98">
        <v>5</v>
      </c>
      <c r="J321" s="46">
        <v>50</v>
      </c>
      <c r="K321" s="98">
        <v>2</v>
      </c>
      <c r="L321" s="98">
        <v>0</v>
      </c>
      <c r="M321" s="48">
        <v>11.4</v>
      </c>
      <c r="N321" s="48">
        <v>11.3</v>
      </c>
      <c r="O321" s="45">
        <v>98.745837865463415</v>
      </c>
      <c r="P321" s="48">
        <v>11.209554393131734</v>
      </c>
      <c r="Q321" s="49">
        <v>11.6</v>
      </c>
      <c r="R321" s="48">
        <v>11.7</v>
      </c>
      <c r="S321" s="48">
        <v>12.4</v>
      </c>
      <c r="T321" s="48">
        <v>11.9</v>
      </c>
      <c r="U321" s="48">
        <v>10.5</v>
      </c>
      <c r="V321" s="48">
        <v>11.2</v>
      </c>
      <c r="W321" s="48">
        <v>9.1999999999999993</v>
      </c>
      <c r="X321" s="48">
        <v>9.8000000000000007</v>
      </c>
      <c r="Y321" s="97">
        <v>0.5</v>
      </c>
      <c r="Z321" s="100">
        <v>0</v>
      </c>
    </row>
    <row r="322" spans="1:26">
      <c r="A322" s="44">
        <v>45977</v>
      </c>
      <c r="B322" s="99">
        <v>29.77</v>
      </c>
      <c r="C322" s="48">
        <v>1008.1277076</v>
      </c>
      <c r="D322" s="48">
        <v>78.400000000000006</v>
      </c>
      <c r="E322" s="48">
        <v>1012.3550545145033</v>
      </c>
      <c r="F322" s="45">
        <v>8</v>
      </c>
      <c r="G322" s="45">
        <v>13</v>
      </c>
      <c r="H322" s="98">
        <v>9.1</v>
      </c>
      <c r="I322" s="98">
        <v>8</v>
      </c>
      <c r="J322" s="46">
        <v>2</v>
      </c>
      <c r="K322" s="98">
        <v>1</v>
      </c>
      <c r="L322" s="98">
        <v>0</v>
      </c>
      <c r="M322" s="48">
        <v>8.6999999999999993</v>
      </c>
      <c r="N322" s="48">
        <v>8</v>
      </c>
      <c r="O322" s="45">
        <v>90.381963129370575</v>
      </c>
      <c r="P322" s="48">
        <v>7.2138984290562531</v>
      </c>
      <c r="Q322" s="49">
        <v>10.7</v>
      </c>
      <c r="R322" s="48">
        <v>11.6</v>
      </c>
      <c r="S322" s="48">
        <v>12.4</v>
      </c>
      <c r="T322" s="48">
        <v>10.1</v>
      </c>
      <c r="U322" s="48">
        <v>8.6999999999999993</v>
      </c>
      <c r="V322" s="48">
        <v>9.3999999999999986</v>
      </c>
      <c r="W322" s="48">
        <v>8.5</v>
      </c>
      <c r="X322" s="48">
        <v>8.8000000000000007</v>
      </c>
      <c r="Y322" s="97" t="s">
        <v>22</v>
      </c>
      <c r="Z322" s="100">
        <v>0.5</v>
      </c>
    </row>
    <row r="323" spans="1:26">
      <c r="A323" s="44">
        <v>45978</v>
      </c>
      <c r="B323" s="99">
        <v>30.058</v>
      </c>
      <c r="C323" s="48">
        <v>1017.88050504</v>
      </c>
      <c r="D323" s="48">
        <v>76</v>
      </c>
      <c r="E323" s="48">
        <v>1022.5495193936505</v>
      </c>
      <c r="F323" s="45">
        <v>0</v>
      </c>
      <c r="G323" s="45">
        <v>10</v>
      </c>
      <c r="H323" s="98">
        <v>7</v>
      </c>
      <c r="I323" s="98">
        <v>8</v>
      </c>
      <c r="J323" s="46">
        <v>2</v>
      </c>
      <c r="K323" s="98">
        <v>1</v>
      </c>
      <c r="L323" s="98">
        <v>0</v>
      </c>
      <c r="M323" s="48">
        <v>4.0999999999999996</v>
      </c>
      <c r="N323" s="48">
        <v>3.1</v>
      </c>
      <c r="O323" s="45">
        <v>83.42713398851545</v>
      </c>
      <c r="P323" s="48">
        <v>1.5448831579793176</v>
      </c>
      <c r="Q323" s="49">
        <v>6.9</v>
      </c>
      <c r="R323" s="48">
        <v>10.6</v>
      </c>
      <c r="S323" s="48">
        <v>12.4</v>
      </c>
      <c r="T323" s="48">
        <v>7.4</v>
      </c>
      <c r="U323" s="48">
        <v>3</v>
      </c>
      <c r="V323" s="48">
        <v>5.2</v>
      </c>
      <c r="W323" s="48">
        <v>0.6</v>
      </c>
      <c r="X323" s="48">
        <v>1.9</v>
      </c>
      <c r="Y323" s="97">
        <v>0.1</v>
      </c>
      <c r="Z323" s="100">
        <v>7.2</v>
      </c>
    </row>
    <row r="324" spans="1:26">
      <c r="A324" s="44">
        <v>45979</v>
      </c>
      <c r="B324" s="99">
        <v>30</v>
      </c>
      <c r="C324" s="48">
        <v>1015.9164000000001</v>
      </c>
      <c r="D324" s="48">
        <v>77</v>
      </c>
      <c r="E324" s="48">
        <v>1020.520550015118</v>
      </c>
      <c r="F324" s="45">
        <v>1</v>
      </c>
      <c r="G324" s="45">
        <v>0</v>
      </c>
      <c r="H324" s="98">
        <v>0</v>
      </c>
      <c r="I324" s="98">
        <v>7</v>
      </c>
      <c r="J324" s="46">
        <v>2</v>
      </c>
      <c r="K324" s="98">
        <v>1</v>
      </c>
      <c r="L324" s="98">
        <v>0</v>
      </c>
      <c r="M324" s="48">
        <v>2.7</v>
      </c>
      <c r="N324" s="48">
        <v>2.4</v>
      </c>
      <c r="O324" s="45">
        <v>94.655490351701658</v>
      </c>
      <c r="P324" s="48">
        <v>1.9286381770393561</v>
      </c>
      <c r="Q324" s="49">
        <v>5.8</v>
      </c>
      <c r="R324" s="48">
        <v>8.6</v>
      </c>
      <c r="S324" s="48">
        <v>12.5</v>
      </c>
      <c r="T324" s="48">
        <v>8.6999999999999993</v>
      </c>
      <c r="U324" s="48">
        <v>-0.4</v>
      </c>
      <c r="V324" s="48">
        <v>4.1499999999999995</v>
      </c>
      <c r="W324" s="48">
        <v>-4.2</v>
      </c>
      <c r="X324" s="48">
        <v>-2.2000000000000002</v>
      </c>
      <c r="Y324" s="97">
        <v>4.9000000000000004</v>
      </c>
      <c r="Z324" s="100">
        <v>3.4</v>
      </c>
    </row>
    <row r="325" spans="1:26">
      <c r="A325" s="44">
        <v>45980</v>
      </c>
      <c r="B325" s="99">
        <v>29.634</v>
      </c>
      <c r="C325" s="48">
        <v>1003.5222199200001</v>
      </c>
      <c r="D325" s="48">
        <v>79.599999999999994</v>
      </c>
      <c r="E325" s="48">
        <v>1007.7734246153125</v>
      </c>
      <c r="F325" s="45">
        <v>8</v>
      </c>
      <c r="G325" s="45">
        <v>12</v>
      </c>
      <c r="H325" s="98">
        <v>8.3999999999999986</v>
      </c>
      <c r="I325" s="98">
        <v>7</v>
      </c>
      <c r="J325" s="46">
        <v>2</v>
      </c>
      <c r="K325" s="98">
        <v>2</v>
      </c>
      <c r="L325" s="98">
        <v>0</v>
      </c>
      <c r="M325" s="48">
        <v>3</v>
      </c>
      <c r="N325" s="48">
        <v>2.6</v>
      </c>
      <c r="O325" s="45">
        <v>92.980300571891888</v>
      </c>
      <c r="P325" s="48">
        <v>1.9764280075072644</v>
      </c>
      <c r="Q325" s="49">
        <v>5.6</v>
      </c>
      <c r="R325" s="48">
        <v>8.1999999999999993</v>
      </c>
      <c r="S325" s="48">
        <v>12.1</v>
      </c>
      <c r="T325" s="48">
        <v>5.2</v>
      </c>
      <c r="U325" s="48">
        <v>2</v>
      </c>
      <c r="V325" s="48">
        <v>3.6</v>
      </c>
      <c r="W325" s="48">
        <v>0.9</v>
      </c>
      <c r="X325" s="48">
        <v>1.5</v>
      </c>
      <c r="Y325" s="97" t="s">
        <v>22</v>
      </c>
      <c r="Z325" s="100">
        <v>2.8</v>
      </c>
    </row>
    <row r="326" spans="1:26">
      <c r="A326" s="44">
        <v>45981</v>
      </c>
      <c r="B326" s="99">
        <v>29.744</v>
      </c>
      <c r="C326" s="48">
        <v>1007.24724672</v>
      </c>
      <c r="D326" s="48">
        <v>74.8</v>
      </c>
      <c r="E326" s="48">
        <v>1012.0427717327509</v>
      </c>
      <c r="F326" s="45">
        <v>6</v>
      </c>
      <c r="G326" s="45">
        <v>1</v>
      </c>
      <c r="H326" s="98">
        <v>0.7</v>
      </c>
      <c r="I326" s="98">
        <v>8</v>
      </c>
      <c r="J326" s="46">
        <v>2</v>
      </c>
      <c r="K326" s="98">
        <v>1</v>
      </c>
      <c r="L326" s="98">
        <v>0</v>
      </c>
      <c r="M326" s="48">
        <v>0.6</v>
      </c>
      <c r="N326" s="48">
        <v>-0.5</v>
      </c>
      <c r="O326" s="45">
        <v>78.544978682379153</v>
      </c>
      <c r="P326" s="48">
        <v>-2.6991732506649329</v>
      </c>
      <c r="Q326" s="49">
        <v>2.7</v>
      </c>
      <c r="R326" s="48">
        <v>7.2</v>
      </c>
      <c r="S326" s="48">
        <v>11.9</v>
      </c>
      <c r="T326" s="48" t="s">
        <v>105</v>
      </c>
      <c r="U326" s="48">
        <v>-2</v>
      </c>
      <c r="V326" s="48">
        <v>-2</v>
      </c>
      <c r="W326" s="48">
        <v>-6.5</v>
      </c>
      <c r="X326" s="48">
        <v>-4.3</v>
      </c>
      <c r="Y326" s="97" t="s">
        <v>22</v>
      </c>
      <c r="Z326" s="100">
        <v>3.4</v>
      </c>
    </row>
    <row r="327" spans="1:26">
      <c r="A327" s="44">
        <v>45982</v>
      </c>
      <c r="B327" s="99">
        <v>30.213999999999999</v>
      </c>
      <c r="C327" s="48">
        <v>1023.16327032</v>
      </c>
      <c r="D327" s="48">
        <v>75.7</v>
      </c>
      <c r="E327" s="48">
        <v>1028.0457162775106</v>
      </c>
      <c r="F327" s="45">
        <v>1</v>
      </c>
      <c r="G327" s="45">
        <v>0</v>
      </c>
      <c r="H327" s="98">
        <v>0</v>
      </c>
      <c r="I327" s="98">
        <v>8</v>
      </c>
      <c r="J327" s="46">
        <v>2</v>
      </c>
      <c r="K327" s="98">
        <v>4</v>
      </c>
      <c r="L327" s="98">
        <v>0</v>
      </c>
      <c r="M327" s="48">
        <v>-0.4</v>
      </c>
      <c r="N327" s="48">
        <v>-0.7</v>
      </c>
      <c r="O327" s="45">
        <v>93.487540054489443</v>
      </c>
      <c r="P327" s="48">
        <v>-1.2122630235983218</v>
      </c>
      <c r="Q327" s="49">
        <v>2.2000000000000002</v>
      </c>
      <c r="R327" s="48">
        <v>6</v>
      </c>
      <c r="S327" s="48">
        <v>11.5</v>
      </c>
      <c r="T327" s="48">
        <v>6</v>
      </c>
      <c r="U327" s="48">
        <v>-1.9</v>
      </c>
      <c r="V327" s="48">
        <v>2.0499999999999998</v>
      </c>
      <c r="W327" s="48">
        <v>-6.2</v>
      </c>
      <c r="X327" s="48">
        <v>-4.2</v>
      </c>
      <c r="Y327" s="97">
        <v>2.2000000000000002</v>
      </c>
      <c r="Z327" s="100">
        <v>7.5</v>
      </c>
    </row>
    <row r="328" spans="1:26">
      <c r="A328" s="44">
        <v>45983</v>
      </c>
      <c r="B328" s="99">
        <v>29.936</v>
      </c>
      <c r="C328" s="48">
        <v>1013.7491116800001</v>
      </c>
      <c r="D328" s="48">
        <v>69</v>
      </c>
      <c r="E328" s="48">
        <v>1018.9700870836845</v>
      </c>
      <c r="F328" s="45">
        <v>8</v>
      </c>
      <c r="G328" s="45">
        <v>13</v>
      </c>
      <c r="H328" s="98">
        <v>9.1</v>
      </c>
      <c r="I328" s="98">
        <v>7</v>
      </c>
      <c r="J328" s="46">
        <v>63</v>
      </c>
      <c r="K328" s="98">
        <v>1</v>
      </c>
      <c r="L328" s="98">
        <v>0</v>
      </c>
      <c r="M328" s="48">
        <v>5.8</v>
      </c>
      <c r="N328" s="48">
        <v>5.4</v>
      </c>
      <c r="O328" s="45">
        <v>93.793677356976687</v>
      </c>
      <c r="P328" s="48">
        <v>4.8779106316344611</v>
      </c>
      <c r="Q328" s="49">
        <v>2.9</v>
      </c>
      <c r="R328" s="48">
        <v>5.2</v>
      </c>
      <c r="S328" s="48">
        <v>11</v>
      </c>
      <c r="T328" s="48">
        <v>9</v>
      </c>
      <c r="U328" s="48">
        <v>0.2</v>
      </c>
      <c r="V328" s="48">
        <v>4.5999999999999996</v>
      </c>
      <c r="W328" s="48">
        <v>-3.5</v>
      </c>
      <c r="X328" s="48">
        <v>-3.2</v>
      </c>
      <c r="Y328" s="97">
        <v>11.9</v>
      </c>
      <c r="Z328" s="100">
        <v>0</v>
      </c>
    </row>
    <row r="329" spans="1:26">
      <c r="A329" s="44">
        <v>45984</v>
      </c>
      <c r="B329" s="99">
        <v>29.367999999999999</v>
      </c>
      <c r="C329" s="48">
        <v>994.51442784000005</v>
      </c>
      <c r="D329" s="48">
        <v>78.2</v>
      </c>
      <c r="E329" s="48">
        <v>998.63685982291668</v>
      </c>
      <c r="F329" s="45">
        <v>1</v>
      </c>
      <c r="G329" s="45">
        <v>15</v>
      </c>
      <c r="H329" s="98">
        <v>10.5</v>
      </c>
      <c r="I329" s="98">
        <v>8</v>
      </c>
      <c r="J329" s="46">
        <v>2</v>
      </c>
      <c r="K329" s="98">
        <v>1</v>
      </c>
      <c r="L329" s="98">
        <v>0</v>
      </c>
      <c r="M329" s="48">
        <v>9</v>
      </c>
      <c r="N329" s="48">
        <v>8.6</v>
      </c>
      <c r="O329" s="45">
        <v>94.543570211552776</v>
      </c>
      <c r="P329" s="48">
        <v>8.1713041369973816</v>
      </c>
      <c r="Q329" s="49">
        <v>5.9</v>
      </c>
      <c r="R329" s="48">
        <v>6.3</v>
      </c>
      <c r="S329" s="48">
        <v>10.6</v>
      </c>
      <c r="T329" s="48">
        <v>10.1</v>
      </c>
      <c r="U329" s="48">
        <v>3.5</v>
      </c>
      <c r="V329" s="48">
        <v>6.8</v>
      </c>
      <c r="W329" s="48">
        <v>0.9</v>
      </c>
      <c r="X329" s="48">
        <v>2.6</v>
      </c>
      <c r="Y329" s="97">
        <v>0.5</v>
      </c>
      <c r="Z329" s="100">
        <v>6.6</v>
      </c>
    </row>
    <row r="330" spans="1:26">
      <c r="A330" s="44">
        <v>45985</v>
      </c>
      <c r="B330" s="99">
        <v>29.123999999999999</v>
      </c>
      <c r="C330" s="48">
        <v>986.25164112000004</v>
      </c>
      <c r="D330" s="48">
        <v>77.8</v>
      </c>
      <c r="E330" s="48">
        <v>990.43866567413284</v>
      </c>
      <c r="F330" s="45">
        <v>7</v>
      </c>
      <c r="G330" s="45">
        <v>5</v>
      </c>
      <c r="H330" s="98">
        <v>3.5</v>
      </c>
      <c r="I330" s="98">
        <v>8</v>
      </c>
      <c r="J330" s="46">
        <v>50</v>
      </c>
      <c r="K330" s="98">
        <v>1</v>
      </c>
      <c r="L330" s="98">
        <v>0</v>
      </c>
      <c r="M330" s="48">
        <v>5.7</v>
      </c>
      <c r="N330" s="48">
        <v>5.3</v>
      </c>
      <c r="O330" s="45">
        <v>93.76738879633551</v>
      </c>
      <c r="P330" s="48">
        <v>4.7746328903805013</v>
      </c>
      <c r="Q330" s="49">
        <v>4.4000000000000004</v>
      </c>
      <c r="R330" s="48">
        <v>6.2</v>
      </c>
      <c r="S330" s="48">
        <v>10.199999999999999</v>
      </c>
      <c r="T330" s="48">
        <v>7.2</v>
      </c>
      <c r="U330" s="48">
        <v>4.3</v>
      </c>
      <c r="V330" s="48">
        <v>5.75</v>
      </c>
      <c r="W330" s="48">
        <v>-0.2</v>
      </c>
      <c r="X330" s="48">
        <v>1.4</v>
      </c>
      <c r="Y330" s="97">
        <v>0.2</v>
      </c>
      <c r="Z330" s="100">
        <v>0.25</v>
      </c>
    </row>
    <row r="331" spans="1:26">
      <c r="A331" s="44">
        <v>45986</v>
      </c>
      <c r="B331" s="99">
        <v>29.8</v>
      </c>
      <c r="C331" s="48">
        <v>1009.143624</v>
      </c>
      <c r="D331" s="48">
        <v>78</v>
      </c>
      <c r="E331" s="48">
        <v>1013.546246536827</v>
      </c>
      <c r="F331" s="45">
        <v>1</v>
      </c>
      <c r="G331" s="45">
        <v>13</v>
      </c>
      <c r="H331" s="98">
        <v>9.1</v>
      </c>
      <c r="I331" s="98">
        <v>8</v>
      </c>
      <c r="J331" s="46">
        <v>2</v>
      </c>
      <c r="K331" s="98">
        <v>1</v>
      </c>
      <c r="L331" s="98">
        <v>0</v>
      </c>
      <c r="M331" s="48">
        <v>4.4000000000000004</v>
      </c>
      <c r="N331" s="48">
        <v>3.8</v>
      </c>
      <c r="O331" s="45">
        <v>90.137219041342732</v>
      </c>
      <c r="P331" s="48">
        <v>2.9257223927548317</v>
      </c>
      <c r="Q331" s="49">
        <v>3.6</v>
      </c>
      <c r="R331" s="48">
        <v>6.2</v>
      </c>
      <c r="S331" s="48">
        <v>10.1</v>
      </c>
      <c r="T331" s="48">
        <v>7.3</v>
      </c>
      <c r="U331" s="48">
        <v>2.9</v>
      </c>
      <c r="V331" s="48">
        <v>5.0999999999999996</v>
      </c>
      <c r="W331" s="48">
        <v>0.4</v>
      </c>
      <c r="X331" s="48">
        <v>0.6</v>
      </c>
      <c r="Y331" s="97">
        <v>0</v>
      </c>
      <c r="Z331" s="100">
        <v>7.4</v>
      </c>
    </row>
    <row r="332" spans="1:26">
      <c r="A332" s="44">
        <v>45987</v>
      </c>
      <c r="B332" s="99">
        <v>30.13</v>
      </c>
      <c r="C332" s="48">
        <v>1020.3187044</v>
      </c>
      <c r="D332" s="48">
        <v>75</v>
      </c>
      <c r="E332" s="48">
        <v>1025.230954520563</v>
      </c>
      <c r="F332" s="45">
        <v>1</v>
      </c>
      <c r="G332" s="45">
        <v>0</v>
      </c>
      <c r="H332" s="98">
        <v>0</v>
      </c>
      <c r="I332" s="98">
        <v>7</v>
      </c>
      <c r="J332" s="46">
        <v>3</v>
      </c>
      <c r="K332" s="98">
        <v>1</v>
      </c>
      <c r="L332" s="98">
        <v>0</v>
      </c>
      <c r="M332" s="48">
        <v>-0.1</v>
      </c>
      <c r="N332" s="48">
        <v>-0.2</v>
      </c>
      <c r="O332" s="45">
        <v>97.857927352672164</v>
      </c>
      <c r="P332" s="48">
        <v>-0.36228412767424145</v>
      </c>
      <c r="Q332" s="49">
        <v>1.6</v>
      </c>
      <c r="R332" s="48">
        <v>5.5</v>
      </c>
      <c r="S332" s="48">
        <v>10</v>
      </c>
      <c r="T332" s="48">
        <v>11.3</v>
      </c>
      <c r="U332" s="48">
        <v>-1.5</v>
      </c>
      <c r="V332" s="48">
        <v>4.9000000000000004</v>
      </c>
      <c r="W332" s="48">
        <v>-5</v>
      </c>
      <c r="X332" s="48">
        <v>-3.1</v>
      </c>
      <c r="Y332" s="97">
        <v>1.1000000000000001</v>
      </c>
      <c r="Z332" s="100">
        <v>5.0999999999999996</v>
      </c>
    </row>
    <row r="333" spans="1:26">
      <c r="A333" s="44">
        <v>45988</v>
      </c>
      <c r="B333" s="99">
        <v>29.827999999999999</v>
      </c>
      <c r="C333" s="48">
        <v>1010.0918126400001</v>
      </c>
      <c r="D333" s="48">
        <v>79.8</v>
      </c>
      <c r="E333" s="48">
        <v>1014.1299414749129</v>
      </c>
      <c r="F333" s="45">
        <v>8</v>
      </c>
      <c r="G333" s="45">
        <v>13</v>
      </c>
      <c r="H333" s="98">
        <v>9.1</v>
      </c>
      <c r="I333" s="98">
        <v>8</v>
      </c>
      <c r="J333" s="46">
        <v>2</v>
      </c>
      <c r="K333" s="98">
        <v>1</v>
      </c>
      <c r="L333" s="98">
        <v>0</v>
      </c>
      <c r="M333" s="48">
        <v>11.3</v>
      </c>
      <c r="N333" s="48">
        <v>10.5</v>
      </c>
      <c r="O333" s="45">
        <v>90.037789366437991</v>
      </c>
      <c r="P333" s="48">
        <v>9.726318651450562</v>
      </c>
      <c r="Q333" s="49">
        <v>7</v>
      </c>
      <c r="R333" s="48">
        <v>5.8</v>
      </c>
      <c r="S333" s="48">
        <v>9.6</v>
      </c>
      <c r="T333" s="48">
        <v>13.9</v>
      </c>
      <c r="U333" s="48">
        <v>-0.1</v>
      </c>
      <c r="V333" s="48">
        <v>6.9</v>
      </c>
      <c r="W333" s="48">
        <v>-3</v>
      </c>
      <c r="X333" s="48">
        <v>-0.7</v>
      </c>
      <c r="Y333" s="97">
        <v>0.4</v>
      </c>
      <c r="Z333" s="100">
        <v>0</v>
      </c>
    </row>
    <row r="334" spans="1:26">
      <c r="A334" s="44">
        <v>45989</v>
      </c>
      <c r="B334" s="99">
        <v>29.74</v>
      </c>
      <c r="C334" s="48">
        <v>1007.1117912</v>
      </c>
      <c r="D334" s="48">
        <v>78</v>
      </c>
      <c r="E334" s="48">
        <v>1011.3701339636718</v>
      </c>
      <c r="F334" s="45">
        <v>5</v>
      </c>
      <c r="G334" s="45">
        <v>12</v>
      </c>
      <c r="H334" s="98">
        <v>8.3999999999999986</v>
      </c>
      <c r="I334" s="98">
        <v>8</v>
      </c>
      <c r="J334" s="46">
        <v>1</v>
      </c>
      <c r="K334" s="98">
        <v>1</v>
      </c>
      <c r="L334" s="98">
        <v>0</v>
      </c>
      <c r="M334" s="48">
        <v>8.6</v>
      </c>
      <c r="N334" s="48">
        <v>7.8</v>
      </c>
      <c r="O334" s="45">
        <v>88.98096949657878</v>
      </c>
      <c r="P334" s="48">
        <v>6.8872352407099511</v>
      </c>
      <c r="Q334" s="49">
        <v>6.9</v>
      </c>
      <c r="R334" s="48">
        <v>7.4</v>
      </c>
      <c r="S334" s="48">
        <v>9.4</v>
      </c>
      <c r="T334" s="48">
        <v>12.5</v>
      </c>
      <c r="U334" s="48">
        <v>7.4</v>
      </c>
      <c r="V334" s="48">
        <v>9.9499999999999993</v>
      </c>
      <c r="W334" s="48">
        <v>2.9</v>
      </c>
      <c r="X334" s="48">
        <v>4.7</v>
      </c>
      <c r="Y334" s="97">
        <v>4.9000000000000004</v>
      </c>
      <c r="Z334" s="100">
        <v>4.3</v>
      </c>
    </row>
    <row r="335" spans="1:26">
      <c r="A335" s="44">
        <v>45990</v>
      </c>
      <c r="B335" s="99">
        <v>29.4</v>
      </c>
      <c r="C335" s="48">
        <v>995.598072</v>
      </c>
      <c r="D335" s="48">
        <v>78.8</v>
      </c>
      <c r="E335" s="48">
        <v>999.63343905868317</v>
      </c>
      <c r="F335" s="45">
        <v>8</v>
      </c>
      <c r="G335" s="45">
        <v>9</v>
      </c>
      <c r="H335" s="98">
        <v>6.3</v>
      </c>
      <c r="I335" s="98">
        <v>6</v>
      </c>
      <c r="J335" s="46">
        <v>63</v>
      </c>
      <c r="K335" s="98">
        <v>2</v>
      </c>
      <c r="L335" s="98">
        <v>0</v>
      </c>
      <c r="M335" s="48">
        <v>10.4</v>
      </c>
      <c r="N335" s="48">
        <v>9.8000000000000007</v>
      </c>
      <c r="O335" s="45">
        <v>92.257156196272234</v>
      </c>
      <c r="P335" s="48">
        <v>9.1982548609788424</v>
      </c>
      <c r="Q335" s="49">
        <v>8.3000000000000007</v>
      </c>
      <c r="R335" s="48">
        <v>7.7</v>
      </c>
      <c r="S335" s="48">
        <v>9.4</v>
      </c>
      <c r="T335" s="48">
        <v>9.4</v>
      </c>
      <c r="U335" s="48">
        <v>8.4</v>
      </c>
      <c r="V335" s="48">
        <v>8.9</v>
      </c>
      <c r="W335" s="48">
        <v>4.8</v>
      </c>
      <c r="X335" s="48">
        <v>6.3</v>
      </c>
      <c r="Y335" s="97">
        <v>8.8000000000000007</v>
      </c>
      <c r="Z335" s="100">
        <v>1.75</v>
      </c>
    </row>
    <row r="336" spans="1:26">
      <c r="A336" s="44">
        <v>45991</v>
      </c>
      <c r="B336" s="99">
        <v>29.806000000000001</v>
      </c>
      <c r="C336" s="48">
        <v>1009.3468072800001</v>
      </c>
      <c r="D336" s="48">
        <v>77</v>
      </c>
      <c r="E336" s="48">
        <v>1013.8884548170998</v>
      </c>
      <c r="F336" s="45">
        <v>0</v>
      </c>
      <c r="G336" s="45">
        <v>7</v>
      </c>
      <c r="H336" s="98">
        <v>4.8999999999999995</v>
      </c>
      <c r="I336" s="98">
        <v>8</v>
      </c>
      <c r="J336" s="46">
        <v>2</v>
      </c>
      <c r="K336" s="98">
        <v>1</v>
      </c>
      <c r="L336" s="98">
        <v>0</v>
      </c>
      <c r="M336" s="48">
        <v>2.9</v>
      </c>
      <c r="N336" s="48">
        <v>2.4</v>
      </c>
      <c r="O336" s="45">
        <v>91.195990564758745</v>
      </c>
      <c r="P336" s="48">
        <v>1.6064036188164585</v>
      </c>
      <c r="Q336" s="49">
        <v>3.9</v>
      </c>
      <c r="R336" s="48">
        <v>7.2</v>
      </c>
      <c r="S336" s="48">
        <v>9.5</v>
      </c>
      <c r="T336" s="48">
        <v>10.8</v>
      </c>
      <c r="U336" s="48">
        <v>1.4</v>
      </c>
      <c r="V336" s="48">
        <v>6.1000000000000005</v>
      </c>
      <c r="W336" s="48">
        <v>-2.2000000000000002</v>
      </c>
      <c r="X336" s="48">
        <v>-0.7</v>
      </c>
      <c r="Y336" s="97">
        <v>2.2000000000000002</v>
      </c>
      <c r="Z336" s="100">
        <v>7</v>
      </c>
    </row>
    <row r="337" spans="1:26">
      <c r="A337" s="44">
        <v>45992</v>
      </c>
      <c r="B337" s="98">
        <v>29.456</v>
      </c>
      <c r="C337" s="48">
        <v>997.49444928000003</v>
      </c>
      <c r="D337" s="98">
        <v>78.2</v>
      </c>
      <c r="E337" s="48">
        <v>1001.585670063372</v>
      </c>
      <c r="F337" s="98">
        <v>8</v>
      </c>
      <c r="G337" s="98">
        <v>18</v>
      </c>
      <c r="H337" s="98">
        <v>12.6</v>
      </c>
      <c r="I337" s="98">
        <v>5</v>
      </c>
      <c r="J337" s="98">
        <v>50</v>
      </c>
      <c r="K337" s="98">
        <v>2</v>
      </c>
      <c r="L337" s="98">
        <v>0</v>
      </c>
      <c r="M337" s="98">
        <v>10.9</v>
      </c>
      <c r="N337" s="98">
        <v>10.6</v>
      </c>
      <c r="O337" s="45">
        <v>96.181258879968297</v>
      </c>
      <c r="P337" s="48">
        <v>10.315684234760464</v>
      </c>
      <c r="Q337" s="98">
        <v>6.9</v>
      </c>
      <c r="R337" s="98">
        <v>6.5</v>
      </c>
      <c r="S337" s="98">
        <v>9.5</v>
      </c>
      <c r="T337" s="98">
        <v>12.8</v>
      </c>
      <c r="U337" s="98">
        <v>2.9</v>
      </c>
      <c r="V337" s="98">
        <v>7.8500000000000005</v>
      </c>
      <c r="W337" s="98">
        <v>1</v>
      </c>
      <c r="X337" s="98">
        <v>1.3</v>
      </c>
      <c r="Y337" s="98">
        <v>5.5</v>
      </c>
      <c r="Z337" s="98">
        <v>0</v>
      </c>
    </row>
    <row r="338" spans="1:26">
      <c r="A338" s="44">
        <v>45993</v>
      </c>
      <c r="B338" s="98">
        <v>29.48</v>
      </c>
      <c r="C338" s="48">
        <v>998.3071824000001</v>
      </c>
      <c r="D338" s="98">
        <v>76.400000000000006</v>
      </c>
      <c r="E338" s="48">
        <v>1002.7033582975156</v>
      </c>
      <c r="F338" s="98">
        <v>1</v>
      </c>
      <c r="G338" s="98">
        <v>8</v>
      </c>
      <c r="H338" s="98">
        <v>5.6</v>
      </c>
      <c r="I338" s="98">
        <v>8</v>
      </c>
      <c r="J338" s="98">
        <v>2</v>
      </c>
      <c r="K338" s="98">
        <v>1</v>
      </c>
      <c r="L338" s="98">
        <v>0</v>
      </c>
      <c r="M338" s="98">
        <v>6.4</v>
      </c>
      <c r="N338" s="98">
        <v>6.1</v>
      </c>
      <c r="O338" s="45">
        <v>95.454416803987911</v>
      </c>
      <c r="P338" s="48">
        <v>5.7265931093835061</v>
      </c>
      <c r="Q338" s="98">
        <v>6.6</v>
      </c>
      <c r="R338" s="98">
        <v>6.8</v>
      </c>
      <c r="S338" s="98">
        <v>9.4</v>
      </c>
      <c r="T338" s="98">
        <v>11.1</v>
      </c>
      <c r="U338" s="98">
        <v>6.1</v>
      </c>
      <c r="V338" s="98">
        <v>8.6</v>
      </c>
      <c r="W338" s="98">
        <v>4.2</v>
      </c>
      <c r="X338" s="98">
        <v>4.2</v>
      </c>
      <c r="Y338" s="98">
        <v>2.2999999999999998</v>
      </c>
      <c r="Z338" s="98">
        <v>5.5</v>
      </c>
    </row>
    <row r="339" spans="1:26">
      <c r="A339" s="44">
        <v>45994</v>
      </c>
      <c r="B339" s="98">
        <v>29.655999999999999</v>
      </c>
      <c r="C339" s="48">
        <v>1004.26722528</v>
      </c>
      <c r="D339" s="98">
        <v>77.900000000000006</v>
      </c>
      <c r="E339" s="48">
        <v>1008.7168610477997</v>
      </c>
      <c r="F339" s="98">
        <v>0</v>
      </c>
      <c r="G339" s="98">
        <v>7</v>
      </c>
      <c r="H339" s="98">
        <v>4.8999999999999995</v>
      </c>
      <c r="I339" s="98">
        <v>8</v>
      </c>
      <c r="J339" s="98">
        <v>2</v>
      </c>
      <c r="K339" s="98">
        <v>1</v>
      </c>
      <c r="L339" s="98">
        <v>0</v>
      </c>
      <c r="M339" s="98">
        <v>1.8</v>
      </c>
      <c r="N339" s="98">
        <v>1.7</v>
      </c>
      <c r="O339" s="45">
        <v>98.137475778023457</v>
      </c>
      <c r="P339" s="48">
        <v>1.5373530166126321</v>
      </c>
      <c r="Q339" s="98">
        <v>4</v>
      </c>
      <c r="R339" s="98">
        <v>7</v>
      </c>
      <c r="S339" s="98">
        <v>9.3000000000000007</v>
      </c>
      <c r="T339" s="98">
        <v>10.1</v>
      </c>
      <c r="U339" s="98">
        <v>0.4</v>
      </c>
      <c r="V339" s="98">
        <v>5.25</v>
      </c>
      <c r="W339" s="98">
        <v>-2</v>
      </c>
      <c r="X339" s="98">
        <v>-1.1000000000000001</v>
      </c>
      <c r="Y339" s="98">
        <v>1.5</v>
      </c>
      <c r="Z339" s="98">
        <v>5.8</v>
      </c>
    </row>
    <row r="340" spans="1:26">
      <c r="A340" s="44">
        <v>45995</v>
      </c>
      <c r="B340" s="98">
        <v>29.292000000000002</v>
      </c>
      <c r="C340" s="48">
        <v>991.94077296000012</v>
      </c>
      <c r="D340" s="98">
        <v>78.2</v>
      </c>
      <c r="E340" s="48">
        <v>996.08895448680846</v>
      </c>
      <c r="F340" s="98">
        <v>8</v>
      </c>
      <c r="G340" s="98">
        <v>5</v>
      </c>
      <c r="H340" s="98">
        <v>3.5</v>
      </c>
      <c r="I340" s="98">
        <v>8</v>
      </c>
      <c r="J340" s="98">
        <v>63</v>
      </c>
      <c r="K340" s="98">
        <v>1</v>
      </c>
      <c r="L340" s="98">
        <v>0</v>
      </c>
      <c r="M340" s="98">
        <v>7.4</v>
      </c>
      <c r="N340" s="98">
        <v>6.7</v>
      </c>
      <c r="O340" s="45">
        <v>89.874553942768571</v>
      </c>
      <c r="P340" s="48">
        <v>5.8477552883682291</v>
      </c>
      <c r="Q340" s="98">
        <v>6</v>
      </c>
      <c r="R340" s="98">
        <v>6.5</v>
      </c>
      <c r="S340" s="98">
        <v>9.3000000000000007</v>
      </c>
      <c r="T340" s="98">
        <v>7.4</v>
      </c>
      <c r="U340" s="98">
        <v>1.8</v>
      </c>
      <c r="V340" s="98">
        <v>4.6000000000000005</v>
      </c>
      <c r="W340" s="98">
        <v>-1.1000000000000001</v>
      </c>
      <c r="X340" s="98">
        <v>0.1</v>
      </c>
      <c r="Y340" s="98">
        <v>5.7</v>
      </c>
      <c r="Z340" s="98">
        <v>0.2</v>
      </c>
    </row>
    <row r="341" spans="1:26">
      <c r="A341" s="44">
        <v>45996</v>
      </c>
      <c r="B341" s="98">
        <v>29.603999999999999</v>
      </c>
      <c r="C341" s="48">
        <v>1002.5063035200001</v>
      </c>
      <c r="D341" s="98">
        <v>74.599999999999994</v>
      </c>
      <c r="E341" s="48">
        <v>1007.2176823001893</v>
      </c>
      <c r="F341" s="98">
        <v>6</v>
      </c>
      <c r="G341" s="98">
        <v>4</v>
      </c>
      <c r="H341" s="98">
        <v>2.8</v>
      </c>
      <c r="I341" s="98">
        <v>8</v>
      </c>
      <c r="J341" s="98">
        <v>2</v>
      </c>
      <c r="K341" s="98">
        <v>1</v>
      </c>
      <c r="L341" s="98">
        <v>0</v>
      </c>
      <c r="M341" s="98">
        <v>2.6</v>
      </c>
      <c r="N341" s="98">
        <v>2.4</v>
      </c>
      <c r="O341" s="45">
        <v>96.416063159110493</v>
      </c>
      <c r="P341" s="48">
        <v>2.087323287823263</v>
      </c>
      <c r="Q341" s="98">
        <v>2.8</v>
      </c>
      <c r="R341" s="98">
        <v>6.1</v>
      </c>
      <c r="S341" s="98">
        <v>9.1999999999999993</v>
      </c>
      <c r="T341" s="98">
        <v>10.5</v>
      </c>
      <c r="U341" s="98">
        <v>1</v>
      </c>
      <c r="V341" s="98">
        <v>5.75</v>
      </c>
      <c r="W341" s="98">
        <v>-2.5</v>
      </c>
      <c r="X341" s="98">
        <v>-1.6</v>
      </c>
      <c r="Y341" s="98">
        <v>5</v>
      </c>
      <c r="Z341" s="98">
        <v>1.9</v>
      </c>
    </row>
    <row r="342" spans="1:26">
      <c r="A342" s="44">
        <v>45997</v>
      </c>
      <c r="B342" s="98">
        <v>29.178000000000001</v>
      </c>
      <c r="C342" s="48">
        <v>988.08029064000004</v>
      </c>
      <c r="D342" s="98">
        <v>77.2</v>
      </c>
      <c r="E342" s="48">
        <v>992.1960904622423</v>
      </c>
      <c r="F342" s="98">
        <v>7</v>
      </c>
      <c r="G342" s="98">
        <v>12</v>
      </c>
      <c r="H342" s="98">
        <v>8.3999999999999986</v>
      </c>
      <c r="I342" s="98">
        <v>8</v>
      </c>
      <c r="J342" s="98">
        <v>3</v>
      </c>
      <c r="K342" s="98">
        <v>1</v>
      </c>
      <c r="L342" s="98">
        <v>0</v>
      </c>
      <c r="M342" s="98">
        <v>10.5</v>
      </c>
      <c r="N342" s="98">
        <v>9</v>
      </c>
      <c r="O342" s="45">
        <v>80.969385815812984</v>
      </c>
      <c r="P342" s="48">
        <v>7.3736361768676044</v>
      </c>
      <c r="Q342" s="98">
        <v>7.8</v>
      </c>
      <c r="R342" s="98">
        <v>6.8</v>
      </c>
      <c r="S342" s="98">
        <v>6.4</v>
      </c>
      <c r="T342" s="98">
        <v>11.3</v>
      </c>
      <c r="U342" s="98">
        <v>2.5</v>
      </c>
      <c r="V342" s="98">
        <v>6.9</v>
      </c>
      <c r="W342" s="98">
        <v>0.4</v>
      </c>
      <c r="X342" s="98">
        <v>1.7</v>
      </c>
      <c r="Y342" s="98">
        <v>2</v>
      </c>
      <c r="Z342" s="98">
        <v>0.3</v>
      </c>
    </row>
    <row r="343" spans="1:26">
      <c r="A343" s="44">
        <v>45998</v>
      </c>
      <c r="B343" s="98">
        <v>29.4</v>
      </c>
      <c r="C343" s="48">
        <v>995.598072</v>
      </c>
      <c r="D343" s="98">
        <v>77.599999999999994</v>
      </c>
      <c r="E343" s="48">
        <v>999.74596159209943</v>
      </c>
      <c r="F343" s="98">
        <v>8</v>
      </c>
      <c r="G343" s="98">
        <v>10</v>
      </c>
      <c r="H343" s="98">
        <v>7</v>
      </c>
      <c r="I343" s="98">
        <v>4</v>
      </c>
      <c r="J343" s="98">
        <v>50</v>
      </c>
      <c r="K343" s="98">
        <v>1</v>
      </c>
      <c r="L343" s="98">
        <v>0</v>
      </c>
      <c r="M343" s="98">
        <v>10.3</v>
      </c>
      <c r="N343" s="98">
        <v>10.3</v>
      </c>
      <c r="O343" s="45">
        <v>100</v>
      </c>
      <c r="P343" s="48">
        <v>10.299999999999997</v>
      </c>
      <c r="Q343" s="98">
        <v>6.1</v>
      </c>
      <c r="R343" s="98">
        <v>7.1</v>
      </c>
      <c r="S343" s="98">
        <v>9</v>
      </c>
      <c r="T343" s="98">
        <v>14.5</v>
      </c>
      <c r="U343" s="98">
        <v>7.6</v>
      </c>
      <c r="V343" s="98">
        <v>11.05</v>
      </c>
      <c r="W343" s="98">
        <v>4.3</v>
      </c>
      <c r="X343" s="98">
        <v>5.4</v>
      </c>
      <c r="Y343" s="98">
        <v>4.7</v>
      </c>
      <c r="Z343" s="98">
        <v>0</v>
      </c>
    </row>
    <row r="344" spans="1:26">
      <c r="A344" s="44">
        <v>45999</v>
      </c>
      <c r="B344" s="98">
        <v>29.596</v>
      </c>
      <c r="C344" s="48">
        <v>1002.2353924800001</v>
      </c>
      <c r="D344" s="98">
        <v>77.599999999999994</v>
      </c>
      <c r="E344" s="48">
        <v>1006.3912967451125</v>
      </c>
      <c r="F344" s="98">
        <v>8</v>
      </c>
      <c r="G344" s="98">
        <v>15</v>
      </c>
      <c r="H344" s="98">
        <v>10.5</v>
      </c>
      <c r="I344" s="98">
        <v>8</v>
      </c>
      <c r="J344" s="98">
        <v>3</v>
      </c>
      <c r="K344" s="98">
        <v>1</v>
      </c>
      <c r="L344" s="98">
        <v>0</v>
      </c>
      <c r="M344" s="98">
        <v>11.9</v>
      </c>
      <c r="N344" s="98">
        <v>10.6</v>
      </c>
      <c r="O344" s="45">
        <v>84.272553649996226</v>
      </c>
      <c r="P344" s="48">
        <v>9.3319542007073952</v>
      </c>
      <c r="Q344" s="98">
        <v>8.1999999999999993</v>
      </c>
      <c r="R344" s="98">
        <v>7.9</v>
      </c>
      <c r="S344" s="98">
        <v>8.9</v>
      </c>
      <c r="T344" s="98">
        <v>13.6</v>
      </c>
      <c r="U344" s="98">
        <v>9.1999999999999993</v>
      </c>
      <c r="V344" s="98">
        <v>11.399999999999999</v>
      </c>
      <c r="W344" s="98">
        <v>7.4</v>
      </c>
      <c r="X344" s="98">
        <v>7.3</v>
      </c>
      <c r="Y344" s="98">
        <v>12.7</v>
      </c>
      <c r="Z344" s="98">
        <v>0</v>
      </c>
    </row>
    <row r="345" spans="1:26">
      <c r="A345" s="44">
        <v>46000</v>
      </c>
      <c r="B345" s="98">
        <v>29.457999999999998</v>
      </c>
      <c r="C345" s="48">
        <v>997.56217704000005</v>
      </c>
      <c r="D345" s="98">
        <v>78.2</v>
      </c>
      <c r="E345" s="48">
        <v>1001.5951263623095</v>
      </c>
      <c r="F345" s="98">
        <v>8</v>
      </c>
      <c r="G345" s="98">
        <v>22</v>
      </c>
      <c r="H345" s="98">
        <v>15.399999999999999</v>
      </c>
      <c r="I345" s="98">
        <v>6</v>
      </c>
      <c r="J345" s="98">
        <v>2</v>
      </c>
      <c r="K345" s="98">
        <v>1</v>
      </c>
      <c r="L345" s="98">
        <v>0</v>
      </c>
      <c r="M345" s="98">
        <v>12.9</v>
      </c>
      <c r="N345" s="98">
        <v>12.3</v>
      </c>
      <c r="O345" s="45">
        <v>92.912110819493691</v>
      </c>
      <c r="P345" s="48">
        <v>11.781631228032078</v>
      </c>
      <c r="Q345" s="98">
        <v>10.1</v>
      </c>
      <c r="R345" s="98">
        <v>8.8000000000000007</v>
      </c>
      <c r="S345" s="98">
        <v>9</v>
      </c>
      <c r="T345" s="98">
        <v>14.6</v>
      </c>
      <c r="U345" s="98">
        <v>11.4</v>
      </c>
      <c r="V345" s="98">
        <v>13</v>
      </c>
      <c r="W345" s="98">
        <v>9.1</v>
      </c>
      <c r="X345" s="98">
        <v>10.3</v>
      </c>
      <c r="Y345" s="98">
        <v>0.2</v>
      </c>
      <c r="Z345" s="98">
        <v>0</v>
      </c>
    </row>
    <row r="346" spans="1:26">
      <c r="A346" s="44">
        <v>46001</v>
      </c>
      <c r="B346" s="98">
        <v>29.786000000000001</v>
      </c>
      <c r="C346" s="48">
        <v>1008.6695296800001</v>
      </c>
      <c r="D346" s="98">
        <v>77.2</v>
      </c>
      <c r="E346" s="48">
        <v>1012.9570951847443</v>
      </c>
      <c r="F346" s="98">
        <v>4</v>
      </c>
      <c r="G346" s="98">
        <v>13</v>
      </c>
      <c r="H346" s="98">
        <v>9.1</v>
      </c>
      <c r="I346" s="98">
        <v>8</v>
      </c>
      <c r="J346" s="98">
        <v>3</v>
      </c>
      <c r="K346" s="98">
        <v>1</v>
      </c>
      <c r="L346" s="98">
        <v>0</v>
      </c>
      <c r="M346" s="98">
        <v>10.5</v>
      </c>
      <c r="N346" s="98">
        <v>9.1999999999999993</v>
      </c>
      <c r="O346" s="45">
        <v>83.458155575514866</v>
      </c>
      <c r="P346" s="48">
        <v>7.8172602944319012</v>
      </c>
      <c r="Q346" s="98">
        <v>8</v>
      </c>
      <c r="R346" s="98">
        <v>9</v>
      </c>
      <c r="S346" s="98">
        <v>9.1999999999999993</v>
      </c>
      <c r="T346" s="98">
        <v>12.8</v>
      </c>
      <c r="U346" s="98">
        <v>9.6</v>
      </c>
      <c r="V346" s="98">
        <v>11.2</v>
      </c>
      <c r="W346" s="98">
        <v>7</v>
      </c>
      <c r="X346" s="98">
        <v>7.5</v>
      </c>
      <c r="Y346" s="98">
        <v>0</v>
      </c>
      <c r="Z346" s="98">
        <v>5.7</v>
      </c>
    </row>
    <row r="347" spans="1:26">
      <c r="A347" s="44">
        <v>46002</v>
      </c>
      <c r="B347" s="98">
        <v>29.937999999999999</v>
      </c>
      <c r="C347" s="48">
        <v>1013.81683944</v>
      </c>
      <c r="D347" s="98">
        <v>74.599999999999994</v>
      </c>
      <c r="E347" s="48">
        <v>1018.4419738205369</v>
      </c>
      <c r="F347" s="98">
        <v>1</v>
      </c>
      <c r="G347" s="98">
        <v>14</v>
      </c>
      <c r="H347" s="98">
        <v>9.7999999999999989</v>
      </c>
      <c r="I347" s="98">
        <v>8</v>
      </c>
      <c r="J347" s="98">
        <v>2</v>
      </c>
      <c r="K347" s="98">
        <v>1</v>
      </c>
      <c r="L347" s="98">
        <v>0</v>
      </c>
      <c r="M347" s="98">
        <v>8.6</v>
      </c>
      <c r="N347" s="98">
        <v>8</v>
      </c>
      <c r="O347" s="45">
        <v>91.712024630626317</v>
      </c>
      <c r="P347" s="48">
        <v>7.3285066452723298</v>
      </c>
      <c r="Q347" s="98">
        <v>6.1</v>
      </c>
      <c r="R347" s="98">
        <v>8.1999999999999993</v>
      </c>
      <c r="S347" s="98">
        <v>9.3000000000000007</v>
      </c>
      <c r="T347" s="98">
        <v>11.8</v>
      </c>
      <c r="U347" s="98">
        <v>6.2</v>
      </c>
      <c r="V347" s="98">
        <v>9</v>
      </c>
      <c r="W347" s="98">
        <v>2.5</v>
      </c>
      <c r="X347" s="98">
        <v>2.4</v>
      </c>
      <c r="Y347" s="98">
        <v>0.1</v>
      </c>
      <c r="Z347" s="98">
        <v>4.0999999999999996</v>
      </c>
    </row>
    <row r="348" spans="1:26">
      <c r="A348" s="44">
        <v>46003</v>
      </c>
      <c r="B348" s="98">
        <v>29.85</v>
      </c>
      <c r="C348" s="48">
        <v>1010.8368180000001</v>
      </c>
      <c r="D348" s="98">
        <v>78.8</v>
      </c>
      <c r="E348" s="48">
        <v>1014.9963664787689</v>
      </c>
      <c r="F348" s="98">
        <v>8</v>
      </c>
      <c r="G348" s="98">
        <v>10</v>
      </c>
      <c r="H348" s="98">
        <v>7</v>
      </c>
      <c r="I348" s="98">
        <v>6</v>
      </c>
      <c r="J348" s="98">
        <v>50</v>
      </c>
      <c r="K348" s="98">
        <v>1</v>
      </c>
      <c r="L348" s="98">
        <v>0</v>
      </c>
      <c r="M348" s="98">
        <v>10.5</v>
      </c>
      <c r="N348" s="98">
        <v>10</v>
      </c>
      <c r="O348" s="45">
        <v>93.5616387754431</v>
      </c>
      <c r="P348" s="48">
        <v>9.5060252446178097</v>
      </c>
      <c r="Q348" s="98">
        <v>8.6999999999999993</v>
      </c>
      <c r="R348" s="98">
        <v>8.3000000000000007</v>
      </c>
      <c r="S348" s="98">
        <v>9.3000000000000007</v>
      </c>
      <c r="T348" s="98">
        <v>11.6</v>
      </c>
      <c r="U348" s="98">
        <v>6.2</v>
      </c>
      <c r="V348" s="98">
        <v>8.9</v>
      </c>
      <c r="W348" s="98">
        <v>2.1</v>
      </c>
      <c r="X348" s="98">
        <v>3.2</v>
      </c>
      <c r="Y348" s="98">
        <v>0.9</v>
      </c>
      <c r="Z348" s="98">
        <v>0.5</v>
      </c>
    </row>
    <row r="349" spans="1:26">
      <c r="A349" s="44">
        <v>46004</v>
      </c>
      <c r="B349" s="98">
        <v>30.218</v>
      </c>
      <c r="C349" s="48">
        <v>1023.2987258400001</v>
      </c>
      <c r="D349" s="98">
        <v>78.2</v>
      </c>
      <c r="E349" s="48">
        <v>1027.8597196428534</v>
      </c>
      <c r="F349" s="98">
        <v>1</v>
      </c>
      <c r="G349" s="98">
        <v>7</v>
      </c>
      <c r="H349" s="98">
        <v>4.8999999999999995</v>
      </c>
      <c r="I349" s="98">
        <v>8</v>
      </c>
      <c r="J349" s="98">
        <v>2</v>
      </c>
      <c r="K349" s="98">
        <v>1</v>
      </c>
      <c r="L349" s="98">
        <v>0</v>
      </c>
      <c r="M349" s="98">
        <v>2.6</v>
      </c>
      <c r="N349" s="98">
        <v>2.5</v>
      </c>
      <c r="O349" s="45">
        <v>98.205808894566147</v>
      </c>
      <c r="P349" s="48">
        <v>2.3454152462819553</v>
      </c>
      <c r="Q349" s="98">
        <v>4</v>
      </c>
      <c r="R349" s="98">
        <v>7.7</v>
      </c>
      <c r="S349" s="98">
        <v>9.3000000000000007</v>
      </c>
      <c r="T349" s="98">
        <v>9.6</v>
      </c>
      <c r="U349" s="98">
        <v>0.4</v>
      </c>
      <c r="V349" s="98">
        <v>5</v>
      </c>
      <c r="W349" s="98">
        <v>-0.4</v>
      </c>
      <c r="X349" s="98">
        <v>-0.9</v>
      </c>
      <c r="Y349" s="98">
        <v>0.2</v>
      </c>
      <c r="Z349" s="98">
        <v>0.5</v>
      </c>
    </row>
    <row r="350" spans="1:26">
      <c r="A350" s="44">
        <v>46005</v>
      </c>
      <c r="B350" s="98">
        <v>29.968</v>
      </c>
      <c r="C350" s="48">
        <v>1014.83275584</v>
      </c>
      <c r="D350" s="98">
        <v>78.2</v>
      </c>
      <c r="E350" s="48">
        <v>1019.1437326533088</v>
      </c>
      <c r="F350" s="98">
        <v>7</v>
      </c>
      <c r="G350" s="98">
        <v>15</v>
      </c>
      <c r="H350" s="98">
        <v>10.5</v>
      </c>
      <c r="I350" s="98">
        <v>8</v>
      </c>
      <c r="J350" s="98">
        <v>2</v>
      </c>
      <c r="K350" s="98">
        <v>1</v>
      </c>
      <c r="L350" s="98">
        <v>0</v>
      </c>
      <c r="M350" s="98">
        <v>8.4</v>
      </c>
      <c r="N350" s="98">
        <v>7.5</v>
      </c>
      <c r="O350" s="45">
        <v>87.524165185000186</v>
      </c>
      <c r="P350" s="48">
        <v>6.4500198968892217</v>
      </c>
      <c r="Q350" s="98">
        <v>5.2</v>
      </c>
      <c r="R350" s="98">
        <v>6.9</v>
      </c>
      <c r="S350" s="98">
        <v>9.4</v>
      </c>
      <c r="T350" s="98">
        <v>11.3</v>
      </c>
      <c r="U350" s="98">
        <v>1.5</v>
      </c>
      <c r="V350" s="98">
        <v>6.4</v>
      </c>
      <c r="W350" s="98">
        <v>-0.6</v>
      </c>
      <c r="X350" s="98">
        <v>0.1</v>
      </c>
      <c r="Y350" s="98" t="s">
        <v>22</v>
      </c>
      <c r="Z350" s="98">
        <v>2</v>
      </c>
    </row>
    <row r="351" spans="1:26">
      <c r="A351" s="44">
        <v>46006</v>
      </c>
      <c r="B351" s="98">
        <v>29.58</v>
      </c>
      <c r="C351" s="48">
        <v>1001.6935704</v>
      </c>
      <c r="D351" s="98">
        <v>78.8</v>
      </c>
      <c r="E351" s="48">
        <v>1005.779807265823</v>
      </c>
      <c r="F351" s="98">
        <v>7</v>
      </c>
      <c r="G351" s="98">
        <v>14</v>
      </c>
      <c r="H351" s="98">
        <v>9.7999999999999989</v>
      </c>
      <c r="I351" s="98">
        <v>7</v>
      </c>
      <c r="J351" s="98">
        <v>3</v>
      </c>
      <c r="K351" s="98">
        <v>1</v>
      </c>
      <c r="L351" s="98">
        <v>0</v>
      </c>
      <c r="M351" s="98">
        <v>10.4</v>
      </c>
      <c r="N351" s="98">
        <v>9.3000000000000007</v>
      </c>
      <c r="O351" s="45">
        <v>85.909784917400529</v>
      </c>
      <c r="P351" s="48">
        <v>8.1447532118176955</v>
      </c>
      <c r="Q351" s="98">
        <v>7.6</v>
      </c>
      <c r="R351" s="98">
        <v>7.4</v>
      </c>
      <c r="S351" s="98">
        <v>9.1999999999999993</v>
      </c>
      <c r="T351" s="98">
        <v>12.1</v>
      </c>
      <c r="U351" s="98">
        <v>8.4</v>
      </c>
      <c r="V351" s="98">
        <v>10.25</v>
      </c>
      <c r="W351" s="98">
        <v>6.6</v>
      </c>
      <c r="X351" s="98">
        <v>6.5</v>
      </c>
      <c r="Y351" s="98">
        <v>11</v>
      </c>
      <c r="Z351" s="98">
        <v>1.6</v>
      </c>
    </row>
    <row r="352" spans="1:26">
      <c r="A352" s="44">
        <v>46007</v>
      </c>
      <c r="B352" s="98">
        <v>29.658000000000001</v>
      </c>
      <c r="C352" s="48">
        <v>1004.3349530400001</v>
      </c>
      <c r="D352" s="98">
        <v>79.099999999999994</v>
      </c>
      <c r="E352" s="48">
        <v>1008.487490456564</v>
      </c>
      <c r="F352" s="98">
        <v>8</v>
      </c>
      <c r="G352" s="98">
        <v>9</v>
      </c>
      <c r="H352" s="98">
        <v>6.3</v>
      </c>
      <c r="I352" s="98">
        <v>6</v>
      </c>
      <c r="J352" s="98">
        <v>63</v>
      </c>
      <c r="K352" s="98">
        <v>1</v>
      </c>
      <c r="L352" s="98">
        <v>0</v>
      </c>
      <c r="M352" s="98">
        <v>8</v>
      </c>
      <c r="N352" s="98">
        <v>7.7</v>
      </c>
      <c r="O352" s="45">
        <v>95.739251210920045</v>
      </c>
      <c r="P352" s="48">
        <v>7.3615261073580331</v>
      </c>
      <c r="Q352" s="98">
        <v>8.8000000000000007</v>
      </c>
      <c r="R352" s="98">
        <v>8.3000000000000007</v>
      </c>
      <c r="S352" s="98">
        <v>9.1999999999999993</v>
      </c>
      <c r="T352" s="98">
        <v>8.1999999999999993</v>
      </c>
      <c r="U352" s="98">
        <v>7.9</v>
      </c>
      <c r="V352" s="98">
        <v>8.0500000000000007</v>
      </c>
      <c r="W352" s="98">
        <v>7.6</v>
      </c>
      <c r="X352" s="98">
        <v>7.9</v>
      </c>
      <c r="Y352" s="98">
        <v>2.1</v>
      </c>
      <c r="Z352" s="98">
        <v>0.1</v>
      </c>
    </row>
    <row r="353" spans="1:26">
      <c r="A353" s="44">
        <v>46008</v>
      </c>
      <c r="B353" s="98">
        <v>29.87</v>
      </c>
      <c r="C353" s="48">
        <v>1011.5140956000001</v>
      </c>
      <c r="D353" s="98">
        <v>76.2</v>
      </c>
      <c r="E353" s="48">
        <v>1016.1258503841591</v>
      </c>
      <c r="F353" s="98">
        <v>8</v>
      </c>
      <c r="G353" s="98">
        <v>11</v>
      </c>
      <c r="H353" s="98">
        <v>7.6999999999999993</v>
      </c>
      <c r="I353" s="98">
        <v>8</v>
      </c>
      <c r="J353" s="98">
        <v>2</v>
      </c>
      <c r="K353" s="98">
        <v>1</v>
      </c>
      <c r="L353" s="98">
        <v>0</v>
      </c>
      <c r="M353" s="98">
        <v>3.6</v>
      </c>
      <c r="N353" s="98">
        <v>3.3</v>
      </c>
      <c r="O353" s="45">
        <v>94.870174622152163</v>
      </c>
      <c r="P353" s="48">
        <v>2.8549488794643332</v>
      </c>
      <c r="Q353" s="98">
        <v>4.2</v>
      </c>
      <c r="R353" s="98">
        <v>7.3</v>
      </c>
      <c r="S353" s="98">
        <v>9.1999999999999993</v>
      </c>
      <c r="T353" s="98">
        <v>10.4</v>
      </c>
      <c r="U353" s="98">
        <v>0.4</v>
      </c>
      <c r="V353" s="98">
        <v>5.4</v>
      </c>
      <c r="W353" s="98">
        <v>-1.1000000000000001</v>
      </c>
      <c r="X353" s="98">
        <v>0.3</v>
      </c>
      <c r="Y353" s="98">
        <v>3.1</v>
      </c>
      <c r="Z353" s="98">
        <v>0</v>
      </c>
    </row>
    <row r="354" spans="1:26">
      <c r="A354" s="44">
        <v>46009</v>
      </c>
      <c r="B354" s="98">
        <v>29.574000000000002</v>
      </c>
      <c r="C354" s="48">
        <v>1001.4903871200002</v>
      </c>
      <c r="D354" s="98">
        <v>77.599999999999994</v>
      </c>
      <c r="E354" s="48">
        <v>1005.6845018668031</v>
      </c>
      <c r="F354" s="98">
        <v>8</v>
      </c>
      <c r="G354" s="98">
        <v>7</v>
      </c>
      <c r="H354" s="98">
        <v>4.8999999999999995</v>
      </c>
      <c r="I354" s="98">
        <v>6</v>
      </c>
      <c r="J354" s="98">
        <v>54</v>
      </c>
      <c r="K354" s="98">
        <v>1</v>
      </c>
      <c r="L354" s="98">
        <v>0</v>
      </c>
      <c r="M354" s="98">
        <v>10.4</v>
      </c>
      <c r="N354" s="98">
        <v>10.3</v>
      </c>
      <c r="O354" s="45">
        <v>98.699818531294952</v>
      </c>
      <c r="P354" s="48">
        <v>10.204071633157698</v>
      </c>
      <c r="Q354" s="98">
        <v>7.9</v>
      </c>
      <c r="R354" s="98">
        <v>7.5</v>
      </c>
      <c r="S354" s="98">
        <v>9.1</v>
      </c>
      <c r="T354" s="98">
        <v>11.7</v>
      </c>
      <c r="U354" s="98">
        <v>3.6</v>
      </c>
      <c r="V354" s="98">
        <v>7.6499999999999995</v>
      </c>
      <c r="W354" s="98">
        <v>3.1</v>
      </c>
      <c r="X354" s="98">
        <v>3.4</v>
      </c>
      <c r="Y354" s="98">
        <v>18.100000000000001</v>
      </c>
      <c r="Z354" s="98">
        <v>0</v>
      </c>
    </row>
    <row r="355" spans="1:26">
      <c r="A355" s="44">
        <v>46010</v>
      </c>
      <c r="B355" s="98">
        <v>29.826000000000001</v>
      </c>
      <c r="C355" s="48">
        <v>1010.02408488</v>
      </c>
      <c r="D355" s="98">
        <v>77.3</v>
      </c>
      <c r="E355" s="48">
        <v>1014.4160575077627</v>
      </c>
      <c r="F355" s="98">
        <v>1</v>
      </c>
      <c r="G355" s="98">
        <v>13</v>
      </c>
      <c r="H355" s="98">
        <v>9.1</v>
      </c>
      <c r="I355" s="98">
        <v>8</v>
      </c>
      <c r="J355" s="98">
        <v>2</v>
      </c>
      <c r="K355" s="98">
        <v>1</v>
      </c>
      <c r="L355" s="98">
        <v>0</v>
      </c>
      <c r="M355" s="98">
        <v>7.1</v>
      </c>
      <c r="N355" s="98">
        <v>5.8</v>
      </c>
      <c r="O355" s="45">
        <v>81.121868501372774</v>
      </c>
      <c r="P355" s="48">
        <v>4.0830734050250861</v>
      </c>
      <c r="Q355" s="98">
        <v>6.1</v>
      </c>
      <c r="R355" s="98">
        <v>8.1</v>
      </c>
      <c r="S355" s="98">
        <v>9</v>
      </c>
      <c r="T355" s="98">
        <v>10.6</v>
      </c>
      <c r="U355" s="98">
        <v>4.0999999999999996</v>
      </c>
      <c r="V355" s="98">
        <v>7.35</v>
      </c>
      <c r="W355" s="98">
        <v>2.7</v>
      </c>
      <c r="X355" s="98">
        <v>3.8</v>
      </c>
      <c r="Y355" s="98">
        <v>0.2</v>
      </c>
      <c r="Z355" s="98">
        <v>6.1</v>
      </c>
    </row>
    <row r="356" spans="1:26">
      <c r="A356" s="44">
        <v>46011</v>
      </c>
      <c r="B356" s="98">
        <v>29.802</v>
      </c>
      <c r="C356" s="48">
        <v>1009.2113517600001</v>
      </c>
      <c r="D356" s="98">
        <v>78.8</v>
      </c>
      <c r="E356" s="48">
        <v>1013.5292848469821</v>
      </c>
      <c r="F356" s="98">
        <v>9</v>
      </c>
      <c r="G356" s="98">
        <v>8</v>
      </c>
      <c r="H356" s="98">
        <v>5.6</v>
      </c>
      <c r="I356" s="98">
        <v>6</v>
      </c>
      <c r="J356" s="98">
        <v>42</v>
      </c>
      <c r="K356" s="98">
        <v>1</v>
      </c>
      <c r="L356" s="98">
        <v>0</v>
      </c>
      <c r="M356" s="98">
        <v>4.8</v>
      </c>
      <c r="N356" s="98">
        <v>4.8</v>
      </c>
      <c r="O356" s="45">
        <v>100</v>
      </c>
      <c r="P356" s="48">
        <v>4.7999999999999989</v>
      </c>
      <c r="Q356" s="98">
        <v>4.3</v>
      </c>
      <c r="R356" s="98">
        <v>6.9</v>
      </c>
      <c r="S356" s="98">
        <v>9</v>
      </c>
      <c r="T356" s="98">
        <v>9.1999999999999993</v>
      </c>
      <c r="U356" s="98">
        <v>2.2000000000000002</v>
      </c>
      <c r="V356" s="98">
        <v>5.6999999999999993</v>
      </c>
      <c r="W356" s="98">
        <v>-1.1000000000000001</v>
      </c>
      <c r="X356" s="98">
        <v>0.5</v>
      </c>
      <c r="Y356" s="98">
        <v>0.2</v>
      </c>
      <c r="Z356" s="98">
        <v>4.5</v>
      </c>
    </row>
    <row r="357" spans="1:26">
      <c r="A357" s="44">
        <v>46012</v>
      </c>
      <c r="B357" s="98">
        <v>29.646000000000001</v>
      </c>
      <c r="C357" s="48">
        <v>1003.92858648</v>
      </c>
      <c r="D357" s="98">
        <v>78.8</v>
      </c>
      <c r="E357" s="48">
        <v>1008.0931222497411</v>
      </c>
      <c r="F357" s="98">
        <v>7</v>
      </c>
      <c r="G357" s="98">
        <v>7</v>
      </c>
      <c r="H357" s="98">
        <v>4.8999999999999995</v>
      </c>
      <c r="I357" s="98">
        <v>5</v>
      </c>
      <c r="J357" s="98">
        <v>1</v>
      </c>
      <c r="K357" s="98">
        <v>1</v>
      </c>
      <c r="L357" s="98">
        <v>0</v>
      </c>
      <c r="M357" s="98">
        <v>8.4</v>
      </c>
      <c r="N357" s="98">
        <v>8.1</v>
      </c>
      <c r="O357" s="45">
        <v>95.805596265889704</v>
      </c>
      <c r="P357" s="48">
        <v>7.7696608605412383</v>
      </c>
      <c r="Q357" s="98">
        <v>6.3</v>
      </c>
      <c r="R357" s="98">
        <v>6.7</v>
      </c>
      <c r="S357" s="98">
        <v>9</v>
      </c>
      <c r="T357" s="98">
        <v>10.6</v>
      </c>
      <c r="U357" s="98">
        <v>3.1</v>
      </c>
      <c r="V357" s="98">
        <v>6.85</v>
      </c>
      <c r="W357" s="98">
        <v>2.9</v>
      </c>
      <c r="X357" s="98">
        <v>3.9</v>
      </c>
      <c r="Y357" s="98">
        <v>1.2</v>
      </c>
      <c r="Z357" s="98">
        <v>0.4</v>
      </c>
    </row>
    <row r="358" spans="1:26">
      <c r="A358" s="44">
        <v>46013</v>
      </c>
      <c r="B358" s="98">
        <v>29.588000000000001</v>
      </c>
      <c r="C358" s="48">
        <v>1001.9644814400001</v>
      </c>
      <c r="D358" s="98">
        <v>78</v>
      </c>
      <c r="E358" s="48">
        <v>1006.1646815421926</v>
      </c>
      <c r="F358" s="98">
        <v>8</v>
      </c>
      <c r="G358" s="98">
        <v>0</v>
      </c>
      <c r="H358" s="98">
        <v>0</v>
      </c>
      <c r="I358" s="98">
        <v>8</v>
      </c>
      <c r="J358" s="98">
        <v>2</v>
      </c>
      <c r="K358" s="98">
        <v>2</v>
      </c>
      <c r="L358" s="98">
        <v>0</v>
      </c>
      <c r="M358" s="98">
        <v>9.1</v>
      </c>
      <c r="N358" s="98">
        <v>8.6</v>
      </c>
      <c r="O358" s="45">
        <v>93.215387538114598</v>
      </c>
      <c r="P358" s="48">
        <v>8.0623868647651449</v>
      </c>
      <c r="Q358" s="98">
        <v>7.9</v>
      </c>
      <c r="R358" s="98">
        <v>7.5</v>
      </c>
      <c r="S358" s="98">
        <v>8.9</v>
      </c>
      <c r="T358" s="98">
        <v>10.9</v>
      </c>
      <c r="U358" s="98">
        <v>6.6</v>
      </c>
      <c r="V358" s="98">
        <v>8.75</v>
      </c>
      <c r="W358" s="98">
        <v>5.8</v>
      </c>
      <c r="X358" s="98">
        <v>6.7</v>
      </c>
      <c r="Y358" s="98">
        <v>0</v>
      </c>
      <c r="Z358" s="98">
        <v>0</v>
      </c>
    </row>
    <row r="359" spans="1:26">
      <c r="A359" s="44">
        <v>46014</v>
      </c>
      <c r="B359" s="98">
        <v>29.885999999999999</v>
      </c>
      <c r="C359" s="48">
        <v>1012.05591768</v>
      </c>
      <c r="D359" s="98">
        <v>78.5</v>
      </c>
      <c r="E359" s="48">
        <v>1016.367593429322</v>
      </c>
      <c r="F359" s="98">
        <v>8</v>
      </c>
      <c r="G359" s="98">
        <v>0</v>
      </c>
      <c r="H359" s="98">
        <v>0</v>
      </c>
      <c r="I359" s="98">
        <v>7</v>
      </c>
      <c r="J359" s="98">
        <v>2</v>
      </c>
      <c r="K359" s="98">
        <v>1</v>
      </c>
      <c r="L359" s="98">
        <v>0</v>
      </c>
      <c r="M359" s="98">
        <v>6.7</v>
      </c>
      <c r="N359" s="98">
        <v>5.6</v>
      </c>
      <c r="O359" s="45">
        <v>83.717061167558128</v>
      </c>
      <c r="P359" s="48">
        <v>4.1406592584325512</v>
      </c>
      <c r="Q359" s="98">
        <v>7.5</v>
      </c>
      <c r="R359" s="98">
        <v>7.8</v>
      </c>
      <c r="S359" s="98">
        <v>8.8000000000000007</v>
      </c>
      <c r="T359" s="98">
        <v>7</v>
      </c>
      <c r="U359" s="98">
        <v>4.5999999999999996</v>
      </c>
      <c r="V359" s="98">
        <v>5.8</v>
      </c>
      <c r="W359" s="98">
        <v>6</v>
      </c>
      <c r="X359" s="98">
        <v>6.5</v>
      </c>
      <c r="Y359" s="98">
        <v>0.1</v>
      </c>
      <c r="Z359" s="98">
        <v>0</v>
      </c>
    </row>
    <row r="360" spans="1:26">
      <c r="A360" s="44">
        <v>46015</v>
      </c>
      <c r="B360" s="98">
        <v>30.341999999999999</v>
      </c>
      <c r="C360" s="48">
        <v>1027.4978469600001</v>
      </c>
      <c r="D360" s="98">
        <v>76.599999999999994</v>
      </c>
      <c r="E360" s="48">
        <v>1032.2066125436118</v>
      </c>
      <c r="F360" s="98">
        <v>4</v>
      </c>
      <c r="G360" s="98">
        <v>16</v>
      </c>
      <c r="H360" s="98">
        <v>11.2</v>
      </c>
      <c r="I360" s="98">
        <v>7</v>
      </c>
      <c r="J360" s="98">
        <v>1</v>
      </c>
      <c r="K360" s="98">
        <v>1</v>
      </c>
      <c r="L360" s="98">
        <v>0</v>
      </c>
      <c r="M360" s="98">
        <v>3.7</v>
      </c>
      <c r="N360" s="98">
        <v>2.4</v>
      </c>
      <c r="O360" s="45">
        <v>78.147525179997018</v>
      </c>
      <c r="P360" s="48">
        <v>0.24700742582130636</v>
      </c>
      <c r="Q360" s="98">
        <v>5.3</v>
      </c>
      <c r="R360" s="98">
        <v>7.4</v>
      </c>
      <c r="S360" s="98">
        <v>8.9</v>
      </c>
      <c r="T360" s="98">
        <v>5.7</v>
      </c>
      <c r="U360" s="98">
        <v>1.9</v>
      </c>
      <c r="V360" s="98">
        <v>3.8</v>
      </c>
      <c r="W360" s="98">
        <v>2.1</v>
      </c>
      <c r="X360" s="98">
        <v>2.9</v>
      </c>
      <c r="Y360" s="98">
        <v>0</v>
      </c>
      <c r="Z360" s="98">
        <v>7</v>
      </c>
    </row>
    <row r="361" spans="1:26">
      <c r="A361" s="44">
        <v>46016</v>
      </c>
      <c r="B361" s="98">
        <v>30.262</v>
      </c>
      <c r="C361" s="48">
        <v>1024.78873656</v>
      </c>
      <c r="D361" s="98">
        <v>75</v>
      </c>
      <c r="E361" s="48">
        <v>1029.6672959099785</v>
      </c>
      <c r="F361" s="98">
        <v>0</v>
      </c>
      <c r="G361" s="98">
        <v>6</v>
      </c>
      <c r="H361" s="98">
        <v>4.1999999999999993</v>
      </c>
      <c r="I361" s="98">
        <v>8</v>
      </c>
      <c r="J361" s="98">
        <v>2</v>
      </c>
      <c r="K361" s="98">
        <v>1</v>
      </c>
      <c r="L361" s="98">
        <v>0</v>
      </c>
      <c r="M361" s="98">
        <v>2.2000000000000002</v>
      </c>
      <c r="N361" s="98">
        <v>1.4</v>
      </c>
      <c r="O361" s="45">
        <v>85.50118252553348</v>
      </c>
      <c r="P361" s="48">
        <v>2.173860518165268E-2</v>
      </c>
      <c r="Q361" s="98">
        <v>2.2000000000000002</v>
      </c>
      <c r="R361" s="98">
        <v>6.1</v>
      </c>
      <c r="S361" s="98">
        <v>9</v>
      </c>
      <c r="T361" s="98">
        <v>4.9000000000000004</v>
      </c>
      <c r="U361" s="98">
        <v>0.2</v>
      </c>
      <c r="V361" s="98">
        <v>2.5500000000000003</v>
      </c>
      <c r="W361" s="98">
        <v>-0.4</v>
      </c>
      <c r="X361" s="98">
        <v>0.4</v>
      </c>
      <c r="Y361" s="98">
        <v>0</v>
      </c>
      <c r="Z361" s="98">
        <v>7.75</v>
      </c>
    </row>
    <row r="362" spans="1:26">
      <c r="A362" s="44">
        <v>46017</v>
      </c>
      <c r="B362" s="98">
        <v>30.242000000000001</v>
      </c>
      <c r="C362" s="48">
        <v>1024.1114589600002</v>
      </c>
      <c r="D362" s="98">
        <v>75</v>
      </c>
      <c r="E362" s="48">
        <v>1028.9529708247094</v>
      </c>
      <c r="F362" s="98">
        <v>8</v>
      </c>
      <c r="G362" s="98">
        <v>9</v>
      </c>
      <c r="H362" s="98">
        <v>6.3</v>
      </c>
      <c r="I362" s="98">
        <v>8</v>
      </c>
      <c r="J362" s="98">
        <v>2</v>
      </c>
      <c r="K362" s="98">
        <v>1</v>
      </c>
      <c r="L362" s="98">
        <v>0</v>
      </c>
      <c r="M362" s="98">
        <v>3.2</v>
      </c>
      <c r="N362" s="98">
        <v>2.5</v>
      </c>
      <c r="O362" s="45">
        <v>87.872733667938974</v>
      </c>
      <c r="P362" s="48">
        <v>1.3847816234736503</v>
      </c>
      <c r="Q362" s="98">
        <v>3</v>
      </c>
      <c r="R362" s="98">
        <v>5</v>
      </c>
      <c r="S362" s="98">
        <v>8.9</v>
      </c>
      <c r="T362" s="98">
        <v>5.8</v>
      </c>
      <c r="U362" s="98">
        <v>0</v>
      </c>
      <c r="V362" s="98">
        <v>2.9</v>
      </c>
      <c r="W362" s="98">
        <v>-0.2</v>
      </c>
      <c r="X362" s="98">
        <v>-0.4</v>
      </c>
      <c r="Y362" s="98" t="s">
        <v>22</v>
      </c>
      <c r="Z362" s="98">
        <v>6.5</v>
      </c>
    </row>
    <row r="363" spans="1:26">
      <c r="A363" s="44">
        <v>46018</v>
      </c>
      <c r="B363" s="98">
        <v>30.388999999999999</v>
      </c>
      <c r="C363" s="48">
        <v>1029.0894493200001</v>
      </c>
      <c r="D363" s="98">
        <v>75</v>
      </c>
      <c r="E363" s="48">
        <v>1033.9641970235339</v>
      </c>
      <c r="F363" s="98">
        <v>8</v>
      </c>
      <c r="G363" s="98">
        <v>15</v>
      </c>
      <c r="H363" s="98">
        <v>10.5</v>
      </c>
      <c r="I363" s="98">
        <v>7</v>
      </c>
      <c r="J363" s="98">
        <v>3</v>
      </c>
      <c r="K363" s="98">
        <v>1</v>
      </c>
      <c r="L363" s="98">
        <v>0</v>
      </c>
      <c r="M363" s="98">
        <v>3.5</v>
      </c>
      <c r="N363" s="98">
        <v>3.1</v>
      </c>
      <c r="O363" s="45">
        <v>93.138056573271996</v>
      </c>
      <c r="P363" s="48">
        <v>2.4961199995812571</v>
      </c>
      <c r="Q363" s="98">
        <v>2.1</v>
      </c>
      <c r="R363" s="98">
        <v>4.8</v>
      </c>
      <c r="S363" s="98">
        <v>8.6</v>
      </c>
      <c r="T363" s="98">
        <v>6.9</v>
      </c>
      <c r="U363" s="98">
        <v>-1.5</v>
      </c>
      <c r="V363" s="98">
        <v>2.7</v>
      </c>
      <c r="W363" s="98">
        <v>-2.4</v>
      </c>
      <c r="X363" s="98">
        <v>-1.9</v>
      </c>
      <c r="Y363" s="98" t="s">
        <v>22</v>
      </c>
      <c r="Z363" s="98">
        <v>1.45</v>
      </c>
    </row>
    <row r="364" spans="1:26">
      <c r="A364" s="44">
        <v>46019</v>
      </c>
      <c r="B364" s="98">
        <v>30.363</v>
      </c>
      <c r="C364" s="48">
        <v>1028.20898844</v>
      </c>
      <c r="D364" s="98">
        <v>75</v>
      </c>
      <c r="E364" s="48">
        <v>1033.0108814047653</v>
      </c>
      <c r="F364" s="98">
        <v>8</v>
      </c>
      <c r="G364" s="98">
        <v>11</v>
      </c>
      <c r="H364" s="98">
        <v>7.6999999999999993</v>
      </c>
      <c r="I364" s="98">
        <v>8</v>
      </c>
      <c r="J364" s="98">
        <v>2</v>
      </c>
      <c r="K364" s="98">
        <v>1</v>
      </c>
      <c r="L364" s="98">
        <v>0</v>
      </c>
      <c r="M364" s="98">
        <v>5.6</v>
      </c>
      <c r="N364" s="98">
        <v>4.5999999999999996</v>
      </c>
      <c r="O364" s="45">
        <v>84.476715786089258</v>
      </c>
      <c r="P364" s="48">
        <v>3.1906979703368812</v>
      </c>
      <c r="Q364" s="98">
        <v>4.7</v>
      </c>
      <c r="R364" s="98">
        <v>5.3</v>
      </c>
      <c r="S364" s="98">
        <v>8.4</v>
      </c>
      <c r="T364" s="98">
        <v>6.1</v>
      </c>
      <c r="U364" s="98">
        <v>2.1</v>
      </c>
      <c r="V364" s="98">
        <v>4.0999999999999996</v>
      </c>
      <c r="W364" s="98">
        <v>1.9</v>
      </c>
      <c r="X364" s="98">
        <v>2.8</v>
      </c>
      <c r="Y364" s="98">
        <v>0</v>
      </c>
      <c r="Z364" s="98">
        <v>0</v>
      </c>
    </row>
    <row r="365" spans="1:26">
      <c r="A365" s="44">
        <v>46020</v>
      </c>
      <c r="B365" s="98">
        <v>30.256</v>
      </c>
      <c r="C365" s="48">
        <v>1024.5855532800001</v>
      </c>
      <c r="D365" s="98">
        <v>75</v>
      </c>
      <c r="E365" s="48">
        <v>1029.3876120718921</v>
      </c>
      <c r="F365" s="98">
        <v>8</v>
      </c>
      <c r="G365" s="98">
        <v>10</v>
      </c>
      <c r="H365" s="98">
        <v>7</v>
      </c>
      <c r="I365" s="98">
        <v>7</v>
      </c>
      <c r="J365" s="98">
        <v>2</v>
      </c>
      <c r="K365" s="98">
        <v>1</v>
      </c>
      <c r="L365" s="98">
        <v>0</v>
      </c>
      <c r="M365" s="98">
        <v>4.5999999999999996</v>
      </c>
      <c r="N365" s="98">
        <v>3.2</v>
      </c>
      <c r="O365" s="45">
        <v>77.421727695120694</v>
      </c>
      <c r="P365" s="48">
        <v>0.99229238865143521</v>
      </c>
      <c r="Q365" s="98">
        <v>4.4000000000000004</v>
      </c>
      <c r="R365" s="98">
        <v>5.5</v>
      </c>
      <c r="S365" s="98">
        <v>8.3000000000000007</v>
      </c>
      <c r="T365" s="98">
        <v>5.8</v>
      </c>
      <c r="U365" s="98">
        <v>4.5999999999999996</v>
      </c>
      <c r="V365" s="98">
        <v>5.1999999999999993</v>
      </c>
      <c r="W365" s="98">
        <v>4.4000000000000004</v>
      </c>
      <c r="X365" s="98">
        <v>4.2</v>
      </c>
      <c r="Y365" s="98" t="s">
        <v>22</v>
      </c>
      <c r="Z365" s="98">
        <v>0</v>
      </c>
    </row>
    <row r="366" spans="1:26">
      <c r="A366" s="44">
        <v>46021</v>
      </c>
      <c r="B366" s="98">
        <v>30.417999999999999</v>
      </c>
      <c r="C366" s="48">
        <v>1030.0715018400001</v>
      </c>
      <c r="D366" s="98">
        <v>76</v>
      </c>
      <c r="E366" s="48">
        <v>1034.8633190823562</v>
      </c>
      <c r="F366" s="98">
        <v>8</v>
      </c>
      <c r="G366" s="98">
        <v>5</v>
      </c>
      <c r="H366" s="98">
        <v>3.5</v>
      </c>
      <c r="I366" s="98">
        <v>8</v>
      </c>
      <c r="J366" s="98">
        <v>2</v>
      </c>
      <c r="K366" s="98">
        <v>1</v>
      </c>
      <c r="L366" s="98">
        <v>0</v>
      </c>
      <c r="M366" s="98">
        <v>3.5</v>
      </c>
      <c r="N366" s="98">
        <v>3</v>
      </c>
      <c r="O366" s="45">
        <v>91.433401109118066</v>
      </c>
      <c r="P366" s="48">
        <v>2.2365963153161803</v>
      </c>
      <c r="Q366" s="98">
        <v>4</v>
      </c>
      <c r="R366" s="98">
        <v>5.6</v>
      </c>
      <c r="S366" s="98">
        <v>8.3000000000000007</v>
      </c>
      <c r="T366" s="98">
        <v>5.7</v>
      </c>
      <c r="U366" s="98">
        <v>3.1</v>
      </c>
      <c r="V366" s="98">
        <v>4.4000000000000004</v>
      </c>
      <c r="W366" s="98">
        <v>-1</v>
      </c>
      <c r="X366" s="98">
        <v>0.3</v>
      </c>
      <c r="Y366" s="98">
        <v>0</v>
      </c>
      <c r="Z366" s="98">
        <v>1</v>
      </c>
    </row>
    <row r="367" spans="1:26">
      <c r="A367" s="44">
        <v>46022</v>
      </c>
      <c r="B367" s="98">
        <v>30.28</v>
      </c>
      <c r="C367" s="48">
        <v>1025.3982864000002</v>
      </c>
      <c r="D367" s="98">
        <v>75</v>
      </c>
      <c r="E367" s="48">
        <v>1030.3767582185044</v>
      </c>
      <c r="F367" s="98">
        <v>0</v>
      </c>
      <c r="G367" s="98">
        <v>0</v>
      </c>
      <c r="H367" s="98">
        <v>0</v>
      </c>
      <c r="I367" s="98">
        <v>8</v>
      </c>
      <c r="J367" s="98">
        <v>2</v>
      </c>
      <c r="K367" s="98">
        <v>4</v>
      </c>
      <c r="L367" s="98">
        <v>0</v>
      </c>
      <c r="M367" s="98">
        <v>-0.8</v>
      </c>
      <c r="N367" s="98">
        <v>-1.5</v>
      </c>
      <c r="O367" s="45">
        <v>84.554388850345802</v>
      </c>
      <c r="P367" s="48">
        <v>-2.8088240163156861</v>
      </c>
      <c r="Q367" s="98">
        <v>1.8</v>
      </c>
      <c r="R367" s="98">
        <v>5</v>
      </c>
      <c r="S367" s="98">
        <v>8</v>
      </c>
      <c r="T367" s="98">
        <v>4.3</v>
      </c>
      <c r="U367" s="98">
        <v>-2.5</v>
      </c>
      <c r="V367" s="98">
        <v>0.89999999999999991</v>
      </c>
      <c r="W367" s="98">
        <v>-7</v>
      </c>
      <c r="X367" s="98">
        <v>-5</v>
      </c>
      <c r="Y367" s="98">
        <v>0</v>
      </c>
      <c r="Z367" s="98">
        <v>5.5</v>
      </c>
    </row>
    <row r="368" spans="1:26">
      <c r="A368" s="44"/>
    </row>
    <row r="369" spans="1:33" ht="30">
      <c r="A369" s="34"/>
      <c r="B369" s="90" t="s">
        <v>23</v>
      </c>
      <c r="C369" s="90"/>
      <c r="D369" s="35" t="s">
        <v>24</v>
      </c>
      <c r="E369" s="35" t="s">
        <v>25</v>
      </c>
      <c r="F369" s="35" t="s">
        <v>26</v>
      </c>
      <c r="G369" s="35" t="s">
        <v>27</v>
      </c>
      <c r="H369" s="35" t="s">
        <v>28</v>
      </c>
      <c r="I369" s="35" t="s">
        <v>29</v>
      </c>
      <c r="J369" s="35" t="s">
        <v>30</v>
      </c>
      <c r="K369" s="35" t="s">
        <v>31</v>
      </c>
      <c r="L369" s="35" t="s">
        <v>32</v>
      </c>
      <c r="M369" s="35" t="s">
        <v>33</v>
      </c>
      <c r="N369" s="35" t="s">
        <v>34</v>
      </c>
      <c r="O369" s="35" t="s">
        <v>35</v>
      </c>
      <c r="P369" s="35" t="s">
        <v>36</v>
      </c>
      <c r="Q369" s="35" t="s">
        <v>37</v>
      </c>
      <c r="R369" s="35" t="s">
        <v>38</v>
      </c>
      <c r="S369" s="35" t="s">
        <v>39</v>
      </c>
      <c r="T369" s="35" t="s">
        <v>40</v>
      </c>
      <c r="U369" s="35" t="s">
        <v>41</v>
      </c>
      <c r="V369" s="35" t="s">
        <v>42</v>
      </c>
      <c r="W369" s="35" t="s">
        <v>43</v>
      </c>
      <c r="X369" s="35" t="s">
        <v>44</v>
      </c>
      <c r="Y369" s="35" t="s">
        <v>45</v>
      </c>
      <c r="Z369" s="35" t="s">
        <v>46</v>
      </c>
    </row>
    <row r="370" spans="1:33">
      <c r="A370" s="36"/>
      <c r="B370" s="37" t="s">
        <v>48</v>
      </c>
      <c r="C370" s="37" t="s">
        <v>49</v>
      </c>
      <c r="D370" s="37" t="s">
        <v>50</v>
      </c>
      <c r="E370" s="37" t="s">
        <v>49</v>
      </c>
      <c r="F370" s="37" t="s">
        <v>51</v>
      </c>
      <c r="G370" s="37" t="s">
        <v>52</v>
      </c>
      <c r="H370" s="37" t="s">
        <v>52</v>
      </c>
      <c r="I370" s="37" t="s">
        <v>53</v>
      </c>
      <c r="J370" s="37" t="s">
        <v>54</v>
      </c>
      <c r="K370" s="37" t="s">
        <v>53</v>
      </c>
      <c r="L370" s="37" t="s">
        <v>55</v>
      </c>
      <c r="M370" s="37" t="s">
        <v>56</v>
      </c>
      <c r="N370" s="37" t="s">
        <v>56</v>
      </c>
      <c r="O370" s="37" t="s">
        <v>57</v>
      </c>
      <c r="P370" s="37" t="s">
        <v>56</v>
      </c>
      <c r="Q370" s="37" t="s">
        <v>56</v>
      </c>
      <c r="R370" s="37" t="s">
        <v>56</v>
      </c>
      <c r="S370" s="37" t="s">
        <v>56</v>
      </c>
      <c r="T370" s="37" t="s">
        <v>56</v>
      </c>
      <c r="U370" s="37" t="s">
        <v>56</v>
      </c>
      <c r="V370" s="37" t="s">
        <v>56</v>
      </c>
      <c r="W370" s="37" t="s">
        <v>56</v>
      </c>
      <c r="X370" s="37" t="s">
        <v>56</v>
      </c>
      <c r="Y370" s="37" t="s">
        <v>58</v>
      </c>
      <c r="Z370" s="37" t="s">
        <v>59</v>
      </c>
    </row>
    <row r="371" spans="1:33">
      <c r="A371" s="54" t="s">
        <v>96</v>
      </c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5">
        <f>SUM(Y3:Y367)</f>
        <v>594.80000000000052</v>
      </c>
      <c r="Z371" s="55">
        <f>SUM(Z3:Z367)</f>
        <v>1897.2999999999995</v>
      </c>
    </row>
    <row r="372" spans="1:33">
      <c r="A372" s="54" t="s">
        <v>97</v>
      </c>
      <c r="B372" s="52">
        <f t="shared" ref="B372:H372" si="6">AVERAGE(B3:B367)</f>
        <v>29.857472602739747</v>
      </c>
      <c r="C372" s="53">
        <f t="shared" si="6"/>
        <v>1011.3008486178081</v>
      </c>
      <c r="D372" s="53">
        <f t="shared" si="6"/>
        <v>73.654410958904023</v>
      </c>
      <c r="E372" s="53">
        <f t="shared" si="6"/>
        <v>1015.8950719539646</v>
      </c>
      <c r="F372" s="53">
        <f t="shared" si="6"/>
        <v>5.2774725274725274</v>
      </c>
      <c r="G372" s="53">
        <f t="shared" si="6"/>
        <v>8.0849315068493155</v>
      </c>
      <c r="H372" s="53">
        <f t="shared" si="6"/>
        <v>5.6594520547945191</v>
      </c>
      <c r="I372" s="53"/>
      <c r="J372" s="53"/>
      <c r="K372" s="53"/>
      <c r="L372" s="53"/>
      <c r="M372" s="57">
        <f t="shared" ref="M372:Z372" si="7">AVERAGE(M3:M367)</f>
        <v>11.865205479452046</v>
      </c>
      <c r="N372" s="57">
        <f t="shared" si="7"/>
        <v>9.8247945205479503</v>
      </c>
      <c r="O372" s="57">
        <f t="shared" si="7"/>
        <v>77.914837890375225</v>
      </c>
      <c r="P372" s="57">
        <f t="shared" si="7"/>
        <v>7.8384043736965019</v>
      </c>
      <c r="Q372" s="57">
        <f t="shared" si="7"/>
        <v>11.865479452054796</v>
      </c>
      <c r="R372" s="57">
        <f t="shared" si="7"/>
        <v>12.549041095890413</v>
      </c>
      <c r="S372" s="57">
        <f t="shared" si="7"/>
        <v>12.613372093023253</v>
      </c>
      <c r="T372" s="57">
        <f t="shared" si="7"/>
        <v>16.11648351648352</v>
      </c>
      <c r="U372" s="57">
        <f t="shared" si="7"/>
        <v>7.4602739726027334</v>
      </c>
      <c r="V372" s="57">
        <f t="shared" si="7"/>
        <v>11.763561643835612</v>
      </c>
      <c r="W372" s="57">
        <f t="shared" si="7"/>
        <v>4.9079889807162536</v>
      </c>
      <c r="X372" s="57">
        <f t="shared" si="7"/>
        <v>5.8446064139941685</v>
      </c>
      <c r="Y372" s="53">
        <f t="shared" si="7"/>
        <v>2.0797202797202816</v>
      </c>
      <c r="Z372" s="57">
        <f>AVERAGE(Z3:Z367)</f>
        <v>5.2123626373626362</v>
      </c>
    </row>
    <row r="373" spans="1:33">
      <c r="A373" s="54" t="s">
        <v>98</v>
      </c>
      <c r="B373" s="52">
        <f>MAX(B3:B367)</f>
        <v>30.704000000000001</v>
      </c>
      <c r="C373" s="53">
        <f>MAX(C3:C367)</f>
        <v>1039.7565715200001</v>
      </c>
      <c r="D373" s="53">
        <f>MAX(D3:D367)</f>
        <v>80.7</v>
      </c>
      <c r="E373" s="53">
        <f>MAX(E3:E367)</f>
        <v>1044.9641236317013</v>
      </c>
      <c r="F373" s="53"/>
      <c r="G373" s="53"/>
      <c r="H373" s="53"/>
      <c r="I373" s="56">
        <f>MAX(I3:I367)</f>
        <v>8</v>
      </c>
      <c r="J373" s="53"/>
      <c r="K373" s="53"/>
      <c r="L373" s="56">
        <f t="shared" ref="L373:Z373" si="8">MAX(L3:L367)</f>
        <v>1.5</v>
      </c>
      <c r="M373" s="57">
        <f t="shared" si="8"/>
        <v>26.4</v>
      </c>
      <c r="N373" s="57">
        <f t="shared" si="8"/>
        <v>21.2</v>
      </c>
      <c r="O373" s="57">
        <f t="shared" si="8"/>
        <v>100</v>
      </c>
      <c r="P373" s="57">
        <f t="shared" si="8"/>
        <v>19.372762696161445</v>
      </c>
      <c r="Q373" s="57">
        <f t="shared" si="8"/>
        <v>27</v>
      </c>
      <c r="R373" s="57">
        <f t="shared" si="8"/>
        <v>23.7</v>
      </c>
      <c r="S373" s="57">
        <f t="shared" si="8"/>
        <v>19.3</v>
      </c>
      <c r="T373" s="57">
        <f t="shared" si="8"/>
        <v>32.700000000000003</v>
      </c>
      <c r="U373" s="57">
        <f t="shared" si="8"/>
        <v>21</v>
      </c>
      <c r="V373" s="57">
        <f t="shared" si="8"/>
        <v>26.2</v>
      </c>
      <c r="W373" s="57">
        <f t="shared" si="8"/>
        <v>17.8</v>
      </c>
      <c r="X373" s="57">
        <f t="shared" si="8"/>
        <v>17.399999999999999</v>
      </c>
      <c r="Y373" s="53">
        <f t="shared" si="8"/>
        <v>35.9</v>
      </c>
      <c r="Z373" s="53">
        <f t="shared" si="8"/>
        <v>15.9</v>
      </c>
    </row>
    <row r="374" spans="1:33">
      <c r="A374" s="54" t="s">
        <v>99</v>
      </c>
      <c r="B374" s="52">
        <f>MIN(B3:B367)</f>
        <v>28.72</v>
      </c>
      <c r="C374" s="53">
        <f>MIN(C3:C367)</f>
        <v>972.57063360000006</v>
      </c>
      <c r="D374" s="53">
        <f>MIN(D3:D367)</f>
        <v>17.36</v>
      </c>
      <c r="E374" s="53">
        <f>MIN(E3:E367)</f>
        <v>977.51927739940584</v>
      </c>
      <c r="F374" s="53"/>
      <c r="G374" s="53"/>
      <c r="H374" s="53"/>
      <c r="I374" s="56">
        <f>MIN(I3:I367)</f>
        <v>1</v>
      </c>
      <c r="J374" s="53"/>
      <c r="K374" s="53"/>
      <c r="L374" s="53"/>
      <c r="M374" s="57">
        <f t="shared" ref="M374:X374" si="9">MIN(M3:M367)</f>
        <v>-3.8</v>
      </c>
      <c r="N374" s="57">
        <f t="shared" si="9"/>
        <v>-4</v>
      </c>
      <c r="O374" s="57">
        <f t="shared" si="9"/>
        <v>43.895486708261373</v>
      </c>
      <c r="P374" s="57">
        <f>MIN(P3:P367)</f>
        <v>-6.4938309368692897</v>
      </c>
      <c r="Q374" s="57">
        <f t="shared" si="9"/>
        <v>-2.2999999999999998</v>
      </c>
      <c r="R374" s="57">
        <f t="shared" si="9"/>
        <v>2.5</v>
      </c>
      <c r="S374" s="57">
        <f t="shared" si="9"/>
        <v>6.1</v>
      </c>
      <c r="T374" s="57">
        <f t="shared" si="9"/>
        <v>-0.5</v>
      </c>
      <c r="U374" s="57">
        <f t="shared" si="9"/>
        <v>-5.3</v>
      </c>
      <c r="V374" s="57">
        <f t="shared" si="9"/>
        <v>-2.35</v>
      </c>
      <c r="W374" s="57">
        <f t="shared" si="9"/>
        <v>-8</v>
      </c>
      <c r="X374" s="57">
        <f t="shared" si="9"/>
        <v>-6.5</v>
      </c>
      <c r="Y374" s="53"/>
      <c r="Z374" s="53"/>
    </row>
    <row r="375" spans="1:33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1:33">
      <c r="A376" s="51"/>
      <c r="B376" s="51"/>
      <c r="C376" s="51"/>
      <c r="D376" s="51"/>
      <c r="E376" s="51"/>
      <c r="F376" s="51"/>
      <c r="G376" s="51"/>
      <c r="H376" s="51"/>
      <c r="I376" s="58" t="s">
        <v>100</v>
      </c>
      <c r="J376" s="51"/>
      <c r="K376" s="51"/>
      <c r="L376" s="59" t="s">
        <v>101</v>
      </c>
      <c r="M376" s="51"/>
      <c r="N376" s="51"/>
      <c r="O376" s="51"/>
      <c r="P376" s="51"/>
      <c r="Q376" s="51"/>
      <c r="R376" s="51"/>
      <c r="S376" s="51"/>
      <c r="T376" s="51"/>
      <c r="U376" s="58" t="s">
        <v>102</v>
      </c>
      <c r="V376" s="51"/>
      <c r="W376" s="58" t="s">
        <v>103</v>
      </c>
      <c r="X376" s="58"/>
      <c r="Y376" s="58" t="s">
        <v>104</v>
      </c>
      <c r="Z376" s="70" t="s">
        <v>109</v>
      </c>
    </row>
    <row r="377" spans="1:33">
      <c r="A377" s="51"/>
      <c r="B377" s="51"/>
      <c r="C377" s="51"/>
      <c r="D377" s="51"/>
      <c r="E377" s="51"/>
      <c r="F377" s="51"/>
      <c r="G377" s="51"/>
      <c r="H377" s="51"/>
      <c r="I377" s="51">
        <f>COUNTIF(I3:I367,"&lt;4")</f>
        <v>2</v>
      </c>
      <c r="J377" s="51"/>
      <c r="K377" s="51"/>
      <c r="L377" s="60">
        <f>COUNTIF(L3:L367,"&gt;0")</f>
        <v>2</v>
      </c>
      <c r="M377" s="51"/>
      <c r="N377" s="51"/>
      <c r="O377" s="51"/>
      <c r="P377" s="51"/>
      <c r="Q377" s="51"/>
      <c r="R377" s="51"/>
      <c r="S377" s="51"/>
      <c r="T377" s="51"/>
      <c r="U377" s="51">
        <f>COUNTIF(U3:U367,"&lt;0")</f>
        <v>33</v>
      </c>
      <c r="V377" s="51"/>
      <c r="W377" s="51">
        <f>COUNTIF(W3:W367,"&lt;0")</f>
        <v>88</v>
      </c>
      <c r="X377" s="51"/>
      <c r="Y377" s="51">
        <f>COUNTIF(Y3:Y367,"&gt;0.2")</f>
        <v>131</v>
      </c>
      <c r="Z377" s="51">
        <f>COUNTIF(Y3:Y367,"&gt;1")</f>
        <v>89</v>
      </c>
    </row>
    <row r="381" spans="1:33">
      <c r="H381" s="22"/>
      <c r="I381" s="91"/>
      <c r="J381" s="91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</row>
    <row r="382" spans="1:33">
      <c r="H382" s="38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</row>
  </sheetData>
  <mergeCells count="3">
    <mergeCell ref="B1:C1"/>
    <mergeCell ref="B369:C369"/>
    <mergeCell ref="I381:J381"/>
  </mergeCells>
  <conditionalFormatting sqref="E3:E33">
    <cfRule type="cellIs" dxfId="94" priority="99" operator="equal">
      <formula>$E$43</formula>
    </cfRule>
    <cfRule type="cellIs" dxfId="93" priority="100" operator="equal">
      <formula>$E$42</formula>
    </cfRule>
  </conditionalFormatting>
  <conditionalFormatting sqref="E34:E61">
    <cfRule type="cellIs" dxfId="92" priority="9" operator="equal">
      <formula>$E$39</formula>
    </cfRule>
    <cfRule type="cellIs" dxfId="91" priority="10" operator="equal">
      <formula>$E$38</formula>
    </cfRule>
  </conditionalFormatting>
  <conditionalFormatting sqref="E62:E92">
    <cfRule type="cellIs" dxfId="90" priority="75" operator="equal">
      <formula>$E$43</formula>
    </cfRule>
    <cfRule type="cellIs" dxfId="89" priority="76" operator="equal">
      <formula>$E$42</formula>
    </cfRule>
  </conditionalFormatting>
  <conditionalFormatting sqref="E123:E153">
    <cfRule type="cellIs" dxfId="88" priority="63" operator="equal">
      <formula>$E$43</formula>
    </cfRule>
    <cfRule type="cellIs" dxfId="87" priority="64" operator="equal">
      <formula>$E$42</formula>
    </cfRule>
  </conditionalFormatting>
  <conditionalFormatting sqref="E184:E245">
    <cfRule type="cellIs" dxfId="86" priority="48" operator="equal">
      <formula>$E$42</formula>
    </cfRule>
    <cfRule type="cellIs" dxfId="85" priority="47" operator="equal">
      <formula>$E$43</formula>
    </cfRule>
  </conditionalFormatting>
  <conditionalFormatting sqref="E246:E275">
    <cfRule type="cellIs" dxfId="84" priority="33" operator="equal">
      <formula>$E$42</formula>
    </cfRule>
    <cfRule type="cellIs" dxfId="83" priority="34" operator="equal">
      <formula>$E$41</formula>
    </cfRule>
  </conditionalFormatting>
  <conditionalFormatting sqref="E276:E336">
    <cfRule type="cellIs" dxfId="82" priority="19" operator="equal">
      <formula>$E$43</formula>
    </cfRule>
    <cfRule type="cellIs" dxfId="81" priority="20" operator="equal">
      <formula>$E$42</formula>
    </cfRule>
  </conditionalFormatting>
  <conditionalFormatting sqref="T3:T33">
    <cfRule type="cellIs" dxfId="80" priority="102" operator="equal">
      <formula>$T$42</formula>
    </cfRule>
    <cfRule type="cellIs" dxfId="79" priority="101" operator="equal">
      <formula>$T$43</formula>
    </cfRule>
  </conditionalFormatting>
  <conditionalFormatting sqref="T34:T61">
    <cfRule type="cellIs" dxfId="78" priority="11" operator="equal">
      <formula>$T$39</formula>
    </cfRule>
    <cfRule type="cellIs" dxfId="77" priority="12" operator="equal">
      <formula>$T$38</formula>
    </cfRule>
  </conditionalFormatting>
  <conditionalFormatting sqref="T62:T92 T227:T228 T230:T245 T321:T336">
    <cfRule type="cellIs" dxfId="76" priority="84" operator="equal">
      <formula>$T$42</formula>
    </cfRule>
    <cfRule type="cellIs" dxfId="75" priority="83" operator="equal">
      <formula>$T$43</formula>
    </cfRule>
  </conditionalFormatting>
  <conditionalFormatting sqref="T123:T153">
    <cfRule type="cellIs" dxfId="74" priority="69" operator="equal">
      <formula>$T$43</formula>
    </cfRule>
    <cfRule type="cellIs" dxfId="73" priority="70" operator="equal">
      <formula>$T$42</formula>
    </cfRule>
  </conditionalFormatting>
  <conditionalFormatting sqref="T184:T225">
    <cfRule type="cellIs" dxfId="72" priority="55" operator="equal">
      <formula>$T$43</formula>
    </cfRule>
    <cfRule type="cellIs" dxfId="71" priority="56" operator="equal">
      <formula>$T$42</formula>
    </cfRule>
  </conditionalFormatting>
  <conditionalFormatting sqref="T246:T275">
    <cfRule type="cellIs" dxfId="70" priority="42" operator="equal">
      <formula>$T$41</formula>
    </cfRule>
    <cfRule type="cellIs" dxfId="69" priority="41" operator="equal">
      <formula>$T$42</formula>
    </cfRule>
  </conditionalFormatting>
  <conditionalFormatting sqref="T276:T319">
    <cfRule type="cellIs" dxfId="68" priority="27" operator="equal">
      <formula>$T$43</formula>
    </cfRule>
    <cfRule type="cellIs" dxfId="67" priority="28" operator="equal">
      <formula>$T$42</formula>
    </cfRule>
  </conditionalFormatting>
  <conditionalFormatting sqref="U3:U33">
    <cfRule type="cellIs" dxfId="66" priority="103" operator="equal">
      <formula>$U$43</formula>
    </cfRule>
    <cfRule type="cellIs" dxfId="65" priority="104" operator="equal">
      <formula>$U$42</formula>
    </cfRule>
  </conditionalFormatting>
  <conditionalFormatting sqref="U34:U51 U53:U61">
    <cfRule type="cellIs" dxfId="64" priority="7" operator="equal">
      <formula>$U$39</formula>
    </cfRule>
    <cfRule type="cellIs" dxfId="63" priority="8" operator="equal">
      <formula>$U$38</formula>
    </cfRule>
  </conditionalFormatting>
  <conditionalFormatting sqref="U62:U92 U228:U245">
    <cfRule type="cellIs" dxfId="62" priority="82" operator="equal">
      <formula>$U$42</formula>
    </cfRule>
    <cfRule type="cellIs" dxfId="61" priority="81" operator="equal">
      <formula>$U$43</formula>
    </cfRule>
  </conditionalFormatting>
  <conditionalFormatting sqref="U123:U153">
    <cfRule type="cellIs" dxfId="60" priority="68" operator="equal">
      <formula>$U$42</formula>
    </cfRule>
    <cfRule type="cellIs" dxfId="59" priority="67" operator="equal">
      <formula>$U$43</formula>
    </cfRule>
  </conditionalFormatting>
  <conditionalFormatting sqref="U184:U226">
    <cfRule type="cellIs" dxfId="58" priority="53" operator="equal">
      <formula>$U$43</formula>
    </cfRule>
    <cfRule type="cellIs" dxfId="57" priority="54" operator="equal">
      <formula>$U$42</formula>
    </cfRule>
  </conditionalFormatting>
  <conditionalFormatting sqref="U246:U275">
    <cfRule type="cellIs" dxfId="56" priority="39" operator="equal">
      <formula>$U$42</formula>
    </cfRule>
    <cfRule type="cellIs" dxfId="55" priority="40" operator="equal">
      <formula>$U$41</formula>
    </cfRule>
  </conditionalFormatting>
  <conditionalFormatting sqref="U276:U336">
    <cfRule type="cellIs" dxfId="54" priority="26" operator="equal">
      <formula>$U$42</formula>
    </cfRule>
    <cfRule type="cellIs" dxfId="53" priority="25" operator="equal">
      <formula>$U$43</formula>
    </cfRule>
  </conditionalFormatting>
  <conditionalFormatting sqref="V3:V33">
    <cfRule type="cellIs" dxfId="52" priority="105" operator="equal">
      <formula>$V$43</formula>
    </cfRule>
    <cfRule type="cellIs" dxfId="51" priority="106" operator="equal">
      <formula>$V$42</formula>
    </cfRule>
  </conditionalFormatting>
  <conditionalFormatting sqref="V34:V61">
    <cfRule type="cellIs" dxfId="50" priority="14" operator="equal">
      <formula>$V$38</formula>
    </cfRule>
    <cfRule type="cellIs" dxfId="49" priority="13" operator="equal">
      <formula>$V$39</formula>
    </cfRule>
  </conditionalFormatting>
  <conditionalFormatting sqref="V62:V92">
    <cfRule type="cellIs" dxfId="48" priority="79" operator="equal">
      <formula>$V$43</formula>
    </cfRule>
    <cfRule type="cellIs" dxfId="47" priority="80" operator="equal">
      <formula>$V$42</formula>
    </cfRule>
  </conditionalFormatting>
  <conditionalFormatting sqref="V123:V153">
    <cfRule type="cellIs" dxfId="46" priority="58" operator="equal">
      <formula>$V$41</formula>
    </cfRule>
    <cfRule type="cellIs" dxfId="45" priority="57" operator="equal">
      <formula>$V$42</formula>
    </cfRule>
  </conditionalFormatting>
  <conditionalFormatting sqref="V184:V245">
    <cfRule type="cellIs" dxfId="44" priority="51" operator="equal">
      <formula>$V$43</formula>
    </cfRule>
    <cfRule type="cellIs" dxfId="43" priority="52" operator="equal">
      <formula>$V$42</formula>
    </cfRule>
  </conditionalFormatting>
  <conditionalFormatting sqref="V246:V275">
    <cfRule type="cellIs" dxfId="42" priority="38" operator="equal">
      <formula>$V$41</formula>
    </cfRule>
    <cfRule type="cellIs" dxfId="41" priority="37" operator="equal">
      <formula>$V$42</formula>
    </cfRule>
  </conditionalFormatting>
  <conditionalFormatting sqref="V276:V336">
    <cfRule type="cellIs" dxfId="40" priority="24" operator="equal">
      <formula>$V$42</formula>
    </cfRule>
    <cfRule type="cellIs" dxfId="39" priority="23" operator="equal">
      <formula>$V$43</formula>
    </cfRule>
  </conditionalFormatting>
  <conditionalFormatting sqref="W3:W33">
    <cfRule type="cellIs" dxfId="38" priority="107" operator="equal">
      <formula>$W$43</formula>
    </cfRule>
  </conditionalFormatting>
  <conditionalFormatting sqref="W34:W37 W39:W61">
    <cfRule type="cellIs" dxfId="37" priority="1" operator="equal">
      <formula>$W$38</formula>
    </cfRule>
    <cfRule type="cellIs" dxfId="36" priority="4" operator="equal">
      <formula>$W$39</formula>
    </cfRule>
  </conditionalFormatting>
  <conditionalFormatting sqref="W62:W92 W228:W245">
    <cfRule type="cellIs" dxfId="35" priority="74" operator="equal">
      <formula>$W$43</formula>
    </cfRule>
    <cfRule type="cellIs" dxfId="34" priority="71" operator="equal">
      <formula>$W$42</formula>
    </cfRule>
  </conditionalFormatting>
  <conditionalFormatting sqref="W123:W153">
    <cfRule type="cellIs" dxfId="33" priority="62" operator="equal">
      <formula>$W$43</formula>
    </cfRule>
    <cfRule type="cellIs" dxfId="32" priority="59" operator="equal">
      <formula>$W$42</formula>
    </cfRule>
  </conditionalFormatting>
  <conditionalFormatting sqref="W184:W226">
    <cfRule type="cellIs" dxfId="31" priority="43" operator="equal">
      <formula>$W$42</formula>
    </cfRule>
    <cfRule type="cellIs" dxfId="30" priority="46" operator="equal">
      <formula>$W$43</formula>
    </cfRule>
  </conditionalFormatting>
  <conditionalFormatting sqref="W246:W275">
    <cfRule type="cellIs" dxfId="29" priority="29" operator="equal">
      <formula>$W$41</formula>
    </cfRule>
    <cfRule type="cellIs" dxfId="28" priority="32" operator="equal">
      <formula>$W$42</formula>
    </cfRule>
  </conditionalFormatting>
  <conditionalFormatting sqref="W276:W336 X329">
    <cfRule type="cellIs" dxfId="27" priority="15" operator="equal">
      <formula>$W$42</formula>
    </cfRule>
  </conditionalFormatting>
  <conditionalFormatting sqref="X34:X37 X39:X61">
    <cfRule type="cellIs" dxfId="26" priority="2" operator="equal">
      <formula>$X$39</formula>
    </cfRule>
    <cfRule type="cellIs" dxfId="25" priority="3" operator="equal">
      <formula>$X$38</formula>
    </cfRule>
  </conditionalFormatting>
  <conditionalFormatting sqref="X62:X92 X228:X229 X231:X245">
    <cfRule type="cellIs" dxfId="24" priority="72" operator="equal">
      <formula>$X$43</formula>
    </cfRule>
    <cfRule type="cellIs" dxfId="23" priority="73" operator="equal">
      <formula>$X$42</formula>
    </cfRule>
  </conditionalFormatting>
  <conditionalFormatting sqref="X123:X153">
    <cfRule type="cellIs" dxfId="22" priority="61" operator="equal">
      <formula>$X$42</formula>
    </cfRule>
    <cfRule type="cellIs" dxfId="21" priority="60" operator="equal">
      <formula>$X$43</formula>
    </cfRule>
  </conditionalFormatting>
  <conditionalFormatting sqref="X184:X226">
    <cfRule type="cellIs" dxfId="20" priority="44" operator="equal">
      <formula>$X$43</formula>
    </cfRule>
    <cfRule type="cellIs" dxfId="19" priority="45" operator="equal">
      <formula>$X$42</formula>
    </cfRule>
  </conditionalFormatting>
  <conditionalFormatting sqref="X246:X275">
    <cfRule type="cellIs" dxfId="18" priority="31" operator="equal">
      <formula>$X$41</formula>
    </cfRule>
    <cfRule type="cellIs" dxfId="17" priority="30" operator="equal">
      <formula>$X$42</formula>
    </cfRule>
  </conditionalFormatting>
  <conditionalFormatting sqref="X276:X336">
    <cfRule type="cellIs" dxfId="16" priority="17" operator="equal">
      <formula>$X$42</formula>
    </cfRule>
    <cfRule type="cellIs" dxfId="15" priority="16" operator="equal">
      <formula>$X$43</formula>
    </cfRule>
  </conditionalFormatting>
  <conditionalFormatting sqref="X329 W276:W336">
    <cfRule type="cellIs" dxfId="14" priority="18" operator="equal">
      <formula>$W$43</formula>
    </cfRule>
  </conditionalFormatting>
  <conditionalFormatting sqref="Y3:Y33">
    <cfRule type="cellIs" dxfId="13" priority="108" operator="equal">
      <formula>$Y$42</formula>
    </cfRule>
  </conditionalFormatting>
  <conditionalFormatting sqref="Y34:Y36 Y38:Y61">
    <cfRule type="cellIs" dxfId="12" priority="6" operator="equal">
      <formula>$Y$38</formula>
    </cfRule>
  </conditionalFormatting>
  <conditionalFormatting sqref="Y62:Y92 Z138 Y227:Y245">
    <cfRule type="cellIs" dxfId="11" priority="78" operator="equal">
      <formula>$Y$42</formula>
    </cfRule>
  </conditionalFormatting>
  <conditionalFormatting sqref="Y123:Y153">
    <cfRule type="cellIs" dxfId="10" priority="66" operator="equal">
      <formula>$Y$42</formula>
    </cfRule>
  </conditionalFormatting>
  <conditionalFormatting sqref="Y184:Y225">
    <cfRule type="cellIs" dxfId="9" priority="50" operator="equal">
      <formula>$Y$42</formula>
    </cfRule>
  </conditionalFormatting>
  <conditionalFormatting sqref="Y246:Y275">
    <cfRule type="cellIs" dxfId="8" priority="36" operator="equal">
      <formula>$Y$41</formula>
    </cfRule>
  </conditionalFormatting>
  <conditionalFormatting sqref="Y276:Y336">
    <cfRule type="cellIs" dxfId="7" priority="22" operator="equal">
      <formula>$Y$42</formula>
    </cfRule>
  </conditionalFormatting>
  <conditionalFormatting sqref="Z3:Z14 Z16:Z33">
    <cfRule type="cellIs" dxfId="6" priority="109" operator="equal">
      <formula>$Z$42</formula>
    </cfRule>
  </conditionalFormatting>
  <conditionalFormatting sqref="Z34:Z36 Z38:Z61">
    <cfRule type="cellIs" dxfId="5" priority="5" operator="equal">
      <formula>$Z$38</formula>
    </cfRule>
  </conditionalFormatting>
  <conditionalFormatting sqref="Z62:Z92">
    <cfRule type="cellIs" dxfId="4" priority="77" operator="equal">
      <formula>$Z$42</formula>
    </cfRule>
  </conditionalFormatting>
  <conditionalFormatting sqref="Z123:Z153">
    <cfRule type="cellIs" dxfId="3" priority="65" operator="equal">
      <formula>$Z$42</formula>
    </cfRule>
  </conditionalFormatting>
  <conditionalFormatting sqref="Z184:Z245">
    <cfRule type="cellIs" dxfId="2" priority="49" operator="equal">
      <formula>$Z$42</formula>
    </cfRule>
  </conditionalFormatting>
  <conditionalFormatting sqref="Z246:Z275">
    <cfRule type="cellIs" dxfId="1" priority="35" operator="equal">
      <formula>$Z$41</formula>
    </cfRule>
  </conditionalFormatting>
  <conditionalFormatting sqref="Z276:Z336">
    <cfRule type="cellIs" dxfId="0" priority="21" operator="equal">
      <formula>$Z$42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77E3AE65123C45944B886FD1B9970B" ma:contentTypeVersion="13" ma:contentTypeDescription="Create a new document." ma:contentTypeScope="" ma:versionID="9ddca185dc7ac4e3b74ab9c64c756ad0">
  <xsd:schema xmlns:xsd="http://www.w3.org/2001/XMLSchema" xmlns:xs="http://www.w3.org/2001/XMLSchema" xmlns:p="http://schemas.microsoft.com/office/2006/metadata/properties" xmlns:ns2="5af7fdda-9b17-4440-b560-d861b1cca81b" xmlns:ns3="2766cb4f-5a8f-4cfa-964b-cb9c831286fd" targetNamespace="http://schemas.microsoft.com/office/2006/metadata/properties" ma:root="true" ma:fieldsID="c869cee6b3dabc9213dd62f744e8cc8e" ns2:_="" ns3:_="">
    <xsd:import namespace="5af7fdda-9b17-4440-b560-d861b1cca81b"/>
    <xsd:import namespace="2766cb4f-5a8f-4cfa-964b-cb9c831286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7fdda-9b17-4440-b560-d861b1cca8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eeb44a9-b924-44d0-8ed9-f8b504a4ba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6cb4f-5a8f-4cfa-964b-cb9c831286f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25aa840-9554-48fc-a6d0-b02964f038f0}" ma:internalName="TaxCatchAll" ma:showField="CatchAllData" ma:web="2766cb4f-5a8f-4cfa-964b-cb9c831286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66cb4f-5a8f-4cfa-964b-cb9c831286fd" xsi:nil="true"/>
    <lcf76f155ced4ddcb4097134ff3c332f xmlns="5af7fdda-9b17-4440-b560-d861b1cca81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9D48A7-7179-4F2E-8C6A-9C5CF723AD0B}"/>
</file>

<file path=customXml/itemProps2.xml><?xml version="1.0" encoding="utf-8"?>
<ds:datastoreItem xmlns:ds="http://schemas.openxmlformats.org/officeDocument/2006/customXml" ds:itemID="{6B63A2EE-E281-4954-ABF2-26FCDC77588E}"/>
</file>

<file path=customXml/itemProps3.xml><?xml version="1.0" encoding="utf-8"?>
<ds:datastoreItem xmlns:ds="http://schemas.openxmlformats.org/officeDocument/2006/customXml" ds:itemID="{A1AD92C0-12D3-45FF-BB54-1FFE83F7CDB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Daily_data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rms</dc:creator>
  <cp:keywords/>
  <dc:description/>
  <cp:lastModifiedBy>Alice Jardine</cp:lastModifiedBy>
  <cp:revision/>
  <dcterms:created xsi:type="dcterms:W3CDTF">2002-01-24T13:32:30Z</dcterms:created>
  <dcterms:modified xsi:type="dcterms:W3CDTF">2026-01-22T13:04:46Z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0x0101007577E3AE65123C45944B886FD1B9970B</vt:lpwstr>
  </property>
</Properties>
</file>