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mc:AlternateContent xmlns:mc="http://schemas.openxmlformats.org/markup-compatibility/2006">
    <mc:Choice Requires="x15">
      <x15ac:absPath xmlns:x15ac="http://schemas.microsoft.com/office/spreadsheetml/2010/11/ac" url="C:\Users\david\Documents\DTP in Environmental Research\RMS\Annual Report 2020\"/>
    </mc:Choice>
  </mc:AlternateContent>
  <xr:revisionPtr revIDLastSave="0" documentId="13_ncr:1_{DFEDEE40-E3EB-4385-A4FA-7606B26C9058}" xr6:coauthVersionLast="45" xr6:coauthVersionMax="45" xr10:uidLastSave="{00000000-0000-0000-0000-00000000000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4" i="1" l="1"/>
  <c r="Q11" i="1" l="1"/>
  <c r="R24" i="1" l="1"/>
  <c r="Q25" i="1"/>
  <c r="R25" i="1" s="1"/>
  <c r="Q29" i="1" l="1"/>
  <c r="Q30" i="1"/>
  <c r="Q21" i="1"/>
  <c r="Q19" i="1"/>
  <c r="R19" i="1" s="1"/>
  <c r="Q18" i="1"/>
  <c r="R18" i="1" s="1"/>
  <c r="Q17" i="1"/>
  <c r="Q16" i="1"/>
  <c r="Q15" i="1"/>
  <c r="Q14" i="1"/>
  <c r="Q13" i="1"/>
  <c r="Q12" i="1"/>
  <c r="Q20" i="1"/>
  <c r="R20" i="1" s="1"/>
  <c r="R21" i="1" l="1"/>
  <c r="Q33" i="1" l="1"/>
  <c r="R33" i="1" s="1"/>
  <c r="Q32" i="1"/>
  <c r="R32" i="1" s="1"/>
  <c r="Q31" i="1"/>
  <c r="R31" i="1" s="1"/>
  <c r="R30" i="1"/>
  <c r="Q28" i="1"/>
  <c r="R28" i="1" s="1"/>
  <c r="Q23" i="1"/>
  <c r="R17" i="1"/>
  <c r="R15" i="1"/>
  <c r="R12" i="1"/>
  <c r="R14" i="1"/>
  <c r="R16" i="1"/>
  <c r="Q22" i="1"/>
  <c r="Q26" i="1"/>
  <c r="Q27" i="1"/>
  <c r="R27" i="1" s="1"/>
  <c r="R11" i="1"/>
</calcChain>
</file>

<file path=xl/sharedStrings.xml><?xml version="1.0" encoding="utf-8"?>
<sst xmlns="http://schemas.openxmlformats.org/spreadsheetml/2006/main" count="190" uniqueCount="68">
  <si>
    <t>Radcliffe Meteorological Station</t>
  </si>
  <si>
    <t>January</t>
  </si>
  <si>
    <t>February</t>
  </si>
  <si>
    <t>March</t>
  </si>
  <si>
    <t>April</t>
  </si>
  <si>
    <t>May</t>
  </si>
  <si>
    <t>June</t>
  </si>
  <si>
    <t>July</t>
  </si>
  <si>
    <t>August</t>
  </si>
  <si>
    <t>September</t>
  </si>
  <si>
    <t>October</t>
  </si>
  <si>
    <t>November</t>
  </si>
  <si>
    <t>December</t>
  </si>
  <si>
    <t>Year</t>
  </si>
  <si>
    <r>
      <t>Mean air temperature (</t>
    </r>
    <r>
      <rPr>
        <vertAlign val="superscript"/>
        <sz val="10"/>
        <rFont val="Arial"/>
        <family val="2"/>
      </rPr>
      <t>o</t>
    </r>
    <r>
      <rPr>
        <sz val="10"/>
        <rFont val="Arial"/>
        <family val="2"/>
      </rPr>
      <t>C)</t>
    </r>
  </si>
  <si>
    <r>
      <t>Absolute maximum air temperature (</t>
    </r>
    <r>
      <rPr>
        <vertAlign val="superscript"/>
        <sz val="10"/>
        <rFont val="Arial"/>
        <family val="2"/>
      </rPr>
      <t>o</t>
    </r>
    <r>
      <rPr>
        <sz val="10"/>
        <rFont val="Arial"/>
        <family val="2"/>
      </rPr>
      <t>C)</t>
    </r>
  </si>
  <si>
    <r>
      <t>Lowest maximum air temperature (</t>
    </r>
    <r>
      <rPr>
        <vertAlign val="superscript"/>
        <sz val="10"/>
        <rFont val="Arial"/>
        <family val="2"/>
      </rPr>
      <t>o</t>
    </r>
    <r>
      <rPr>
        <sz val="10"/>
        <rFont val="Arial"/>
        <family val="2"/>
      </rPr>
      <t>C)</t>
    </r>
  </si>
  <si>
    <r>
      <t>Mean maximum air temperature (</t>
    </r>
    <r>
      <rPr>
        <vertAlign val="superscript"/>
        <sz val="10"/>
        <rFont val="Arial"/>
        <family val="2"/>
      </rPr>
      <t>o</t>
    </r>
    <r>
      <rPr>
        <sz val="10"/>
        <rFont val="Arial"/>
        <family val="2"/>
      </rPr>
      <t>C)</t>
    </r>
  </si>
  <si>
    <r>
      <t>Absolute minimum air temperature (</t>
    </r>
    <r>
      <rPr>
        <vertAlign val="superscript"/>
        <sz val="10"/>
        <rFont val="Arial"/>
        <family val="2"/>
      </rPr>
      <t>o</t>
    </r>
    <r>
      <rPr>
        <sz val="10"/>
        <rFont val="Arial"/>
        <family val="2"/>
      </rPr>
      <t>C)</t>
    </r>
  </si>
  <si>
    <r>
      <t>Mean minimum air temperature (</t>
    </r>
    <r>
      <rPr>
        <vertAlign val="superscript"/>
        <sz val="10"/>
        <rFont val="Arial"/>
        <family val="2"/>
      </rPr>
      <t>o</t>
    </r>
    <r>
      <rPr>
        <sz val="10"/>
        <rFont val="Arial"/>
        <family val="2"/>
      </rPr>
      <t>C)</t>
    </r>
  </si>
  <si>
    <r>
      <t>Absolute minimum grass temperature (</t>
    </r>
    <r>
      <rPr>
        <vertAlign val="superscript"/>
        <sz val="10"/>
        <rFont val="Arial"/>
        <family val="2"/>
      </rPr>
      <t>o</t>
    </r>
    <r>
      <rPr>
        <sz val="10"/>
        <rFont val="Arial"/>
        <family val="2"/>
      </rPr>
      <t>C)</t>
    </r>
  </si>
  <si>
    <r>
      <t>Mean minimum grass temperature (</t>
    </r>
    <r>
      <rPr>
        <vertAlign val="superscript"/>
        <sz val="10"/>
        <rFont val="Arial"/>
        <family val="2"/>
      </rPr>
      <t>o</t>
    </r>
    <r>
      <rPr>
        <sz val="10"/>
        <rFont val="Arial"/>
        <family val="2"/>
      </rPr>
      <t>C)</t>
    </r>
  </si>
  <si>
    <r>
      <t>Absolute minimum concrete temperature (</t>
    </r>
    <r>
      <rPr>
        <vertAlign val="superscript"/>
        <sz val="10"/>
        <rFont val="Arial"/>
        <family val="2"/>
      </rPr>
      <t>o</t>
    </r>
    <r>
      <rPr>
        <sz val="10"/>
        <rFont val="Arial"/>
        <family val="2"/>
      </rPr>
      <t>C)</t>
    </r>
  </si>
  <si>
    <r>
      <t>Mean minimum concrete temperature (</t>
    </r>
    <r>
      <rPr>
        <vertAlign val="superscript"/>
        <sz val="10"/>
        <rFont val="Arial"/>
        <family val="2"/>
      </rPr>
      <t>o</t>
    </r>
    <r>
      <rPr>
        <sz val="10"/>
        <rFont val="Arial"/>
        <family val="2"/>
      </rPr>
      <t>C)</t>
    </r>
  </si>
  <si>
    <r>
      <t>Mean soil temperature at 30 cm (</t>
    </r>
    <r>
      <rPr>
        <vertAlign val="superscript"/>
        <sz val="10"/>
        <rFont val="Arial"/>
        <family val="2"/>
      </rPr>
      <t>o</t>
    </r>
    <r>
      <rPr>
        <sz val="10"/>
        <rFont val="Arial"/>
        <family val="2"/>
      </rPr>
      <t>C)</t>
    </r>
  </si>
  <si>
    <r>
      <t>Mean soil temperature at 100 cm (</t>
    </r>
    <r>
      <rPr>
        <vertAlign val="superscript"/>
        <sz val="10"/>
        <rFont val="Arial"/>
        <family val="2"/>
      </rPr>
      <t>o</t>
    </r>
    <r>
      <rPr>
        <sz val="10"/>
        <rFont val="Arial"/>
        <family val="2"/>
      </rPr>
      <t>C)</t>
    </r>
  </si>
  <si>
    <t>Highest daily rainfall (mm)</t>
  </si>
  <si>
    <t>Total rainfall (mm)</t>
  </si>
  <si>
    <t>Total bright sunshine (hours)</t>
  </si>
  <si>
    <t>Mean daily bright sunshine (hours)</t>
  </si>
  <si>
    <t>Mean wind speed (knots)</t>
  </si>
  <si>
    <t>No. of rain days (0.2 mm or more rainfall)</t>
  </si>
  <si>
    <t>No. of wet days (1.0 mm or more rainfall)</t>
  </si>
  <si>
    <r>
      <t>No. of days with minimum temperature less than 0</t>
    </r>
    <r>
      <rPr>
        <vertAlign val="superscript"/>
        <sz val="10"/>
        <rFont val="Arial"/>
        <family val="2"/>
      </rPr>
      <t>o</t>
    </r>
    <r>
      <rPr>
        <sz val="10"/>
        <rFont val="Arial"/>
        <family val="2"/>
      </rPr>
      <t xml:space="preserve">C  </t>
    </r>
  </si>
  <si>
    <r>
      <t>No. of days with ground temperature less than 0</t>
    </r>
    <r>
      <rPr>
        <vertAlign val="superscript"/>
        <sz val="10"/>
        <rFont val="Arial"/>
        <family val="2"/>
      </rPr>
      <t>o</t>
    </r>
    <r>
      <rPr>
        <sz val="10"/>
        <rFont val="Arial"/>
        <family val="2"/>
      </rPr>
      <t>C</t>
    </r>
  </si>
  <si>
    <t>No. of days with fog at 0900 GMT</t>
  </si>
  <si>
    <t>No. of days with snow lying at 0900 GMT</t>
  </si>
  <si>
    <t>NOTES</t>
  </si>
  <si>
    <t>Difference from
 long period mean</t>
  </si>
  <si>
    <t>---</t>
  </si>
  <si>
    <t>Difference
 from
 long period 
mean</t>
  </si>
  <si>
    <t>Annual Summary of Weather at Oxford for 2020</t>
  </si>
  <si>
    <t>Yellow denotes anomalies more than 1 standard deviation away from the long-term monthly mean</t>
  </si>
  <si>
    <t>3 or more missing or adjusted days of data, please see monthly report for details</t>
  </si>
  <si>
    <t>School of Geography and the Environment, University of Oxford</t>
  </si>
  <si>
    <t>Orange denotes anomalies more than 2 standard deviations away from the long-term monthly mean</t>
  </si>
  <si>
    <t>Red denotes anomalies more than 3 standard deviations from the long-term monthly mean</t>
  </si>
  <si>
    <t>Notable Statistics</t>
  </si>
  <si>
    <t>Record number of rain days for an October (27). Record low number of rain days for a May (2)</t>
  </si>
  <si>
    <t>Joint 3rd fewest number of air frost days on record. 2nd fewest in January</t>
  </si>
  <si>
    <t>8th fewest number of ground frost days on record</t>
  </si>
  <si>
    <t>Joint 6th fewest number of fog days on record</t>
  </si>
  <si>
    <t>Joint 8th fewest number of snow days on record</t>
  </si>
  <si>
    <t xml:space="preserve">2nd warmest annual minimum grass temperature on record </t>
  </si>
  <si>
    <t>3rd warmest annual mean 30 cm soil temperature on record. 2nd warmest May mean, 4th warmest April mean and 5th warmest February mean</t>
  </si>
  <si>
    <r>
      <t xml:space="preserve">6th sunniest year of 140 years on record. </t>
    </r>
    <r>
      <rPr>
        <b/>
        <sz val="10"/>
        <rFont val="Arial"/>
        <family val="2"/>
      </rPr>
      <t xml:space="preserve">May was the sunniest month on record (331.7 hours). </t>
    </r>
    <r>
      <rPr>
        <sz val="10"/>
        <rFont val="Arial"/>
        <family val="2"/>
      </rPr>
      <t>6th sunniest April on record.</t>
    </r>
  </si>
  <si>
    <t xml:space="preserve">Joint 2nd warmest mean air temperature of 206 years on record. 4th warmest April, joint 6th warmest August and joint 8th warmest January </t>
  </si>
  <si>
    <t>4th warmest annual mean minimum grass temperature on record. 2nd warmest August mean minimum grass, 3rd warmest January mean minimum grass</t>
  </si>
  <si>
    <t xml:space="preserve">Warmest annual minimum concrete temperature on record. </t>
  </si>
  <si>
    <t>Joint 2nd warmest annual mean minimum temperature on record. 4th warmest monthly mean min temp on record (August). 2nd warmest August mean minimum</t>
  </si>
  <si>
    <t>Joint 2nd warmest annual mean maximum temperature on record. Joint warmest May mean maximum, and 4th warmest April mean maximum</t>
  </si>
  <si>
    <t>9th windiest year of 140 years on record. 3rd windiest month on record (February), and 2nd windiest February. 6th windiest July</t>
  </si>
  <si>
    <r>
      <rPr>
        <b/>
        <sz val="10"/>
        <rFont val="Arial"/>
        <family val="2"/>
      </rPr>
      <t xml:space="preserve">Warmest annual minimum temperature on record. </t>
    </r>
    <r>
      <rPr>
        <sz val="10"/>
        <rFont val="Arial"/>
        <family val="2"/>
      </rPr>
      <t>5th warmest October minimum. 12th August 2020 was a tropical night (20.4C), and the 4th warmest night on record</t>
    </r>
  </si>
  <si>
    <t xml:space="preserve">35.1 on 31 July 2020 was the joint 2nd warmest temperature ever recorded at the RMS. 12th August 2020 was the 5th warmest temperature ever recorded (34.4C) </t>
  </si>
  <si>
    <r>
      <t xml:space="preserve">Joint 2nd warmest annual mean minimum concrete temperature on record. </t>
    </r>
    <r>
      <rPr>
        <b/>
        <sz val="10"/>
        <rFont val="Arial"/>
        <family val="2"/>
      </rPr>
      <t>Warmest January mean minimum concrete temperature on record</t>
    </r>
  </si>
  <si>
    <r>
      <t xml:space="preserve">60 mm on the 3rd October 2020 was the 6th wettest day on record, and the </t>
    </r>
    <r>
      <rPr>
        <b/>
        <sz val="10"/>
        <rFont val="Arial"/>
        <family val="2"/>
      </rPr>
      <t xml:space="preserve">wettest October day on record. </t>
    </r>
    <r>
      <rPr>
        <sz val="10"/>
        <rFont val="Arial"/>
        <family val="2"/>
      </rPr>
      <t xml:space="preserve">Rainiest day since 27 June 1973. </t>
    </r>
  </si>
  <si>
    <t xml:space="preserve">13th wettest year of 254 years on record. October was the 4th wettest month on record (185.3 mm), and wettest since October 1875. May was the the driest May since 1795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</si>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</sst>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00_-;&quot;-£&quot;* #,##0.00_-;_-\£* \-??_-;_-@_-"/>
    <numFmt numFmtId="166" formatCode="_-* #,##0.0000_-;\-* #,##0.0000_-;_-* &quot;-&quot;??_-;_-@_-"/>
  </numFmts>
  <fonts count="27">
    <font>
      <sz val="10"/>
      <name val="Arial"/>
      <family val="2"/>
    </font>
    <font>
      <sz val="11"/>
      <color theme="1"/>
      <name val="Calibri"/>
      <family val="2"/>
      <scheme val="minor"/>
    </font>
    <font>
      <sz val="10"/>
      <name val="Arial"/>
      <family val="2"/>
    </font>
    <font>
      <b/>
      <sz val="10"/>
      <name val="Arial"/>
      <family val="2"/>
    </font>
    <font>
      <sz val="18"/>
      <name val="Allegro BT"/>
      <family val="5"/>
    </font>
    <font>
      <vertAlign val="superscript"/>
      <sz val="10"/>
      <name val="Arial"/>
      <family val="2"/>
    </font>
    <font>
      <sz val="10"/>
      <color theme="1"/>
      <name val="Arial"/>
      <family val="2"/>
    </font>
    <font>
      <b/>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charset val="1"/>
    </font>
    <font>
      <b/>
      <sz val="10"/>
      <color rgb="FF000000"/>
      <name val="Arial"/>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9" tint="-0.24994659260841701"/>
        <bgColor indexed="64"/>
      </patternFill>
    </fill>
    <fill>
      <patternFill patternType="solid">
        <fgColor rgb="FFFFFF00"/>
        <bgColor indexed="64"/>
      </patternFill>
    </fill>
    <fill>
      <patternFill patternType="solid">
        <fgColor theme="9"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58">
    <xf numFmtId="0" fontId="0" fillId="0" borderId="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5" applyNumberFormat="0" applyAlignment="0" applyProtection="0"/>
    <xf numFmtId="0" fontId="16" fillId="6" borderId="6" applyNumberFormat="0" applyAlignment="0" applyProtection="0"/>
    <xf numFmtId="0" fontId="17" fillId="6" borderId="5" applyNumberFormat="0" applyAlignment="0" applyProtection="0"/>
    <xf numFmtId="0" fontId="18" fillId="0" borderId="7" applyNumberFormat="0" applyFill="0" applyAlignment="0" applyProtection="0"/>
    <xf numFmtId="0" fontId="19" fillId="7" borderId="8"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0"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165" fontId="2" fillId="0" borderId="0" applyFill="0" applyBorder="0" applyAlignment="0" applyProtection="0"/>
    <xf numFmtId="165" fontId="2" fillId="0" borderId="0" applyFill="0" applyBorder="0" applyAlignment="0" applyProtection="0"/>
    <xf numFmtId="165" fontId="2" fillId="0" borderId="0" applyBorder="0" applyProtection="0"/>
    <xf numFmtId="0" fontId="24" fillId="0" borderId="0"/>
    <xf numFmtId="165" fontId="24" fillId="0" borderId="0" applyBorder="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43" fontId="2" fillId="0" borderId="0" applyFont="0" applyFill="0" applyBorder="0" applyAlignment="0" applyProtection="0"/>
  </cellStyleXfs>
  <cellXfs count="68">
    <xf numFmtId="0" fontId="0" fillId="0" borderId="0" xfId="0"/>
    <xf numFmtId="164" fontId="0" fillId="0" borderId="0" xfId="0" applyNumberFormat="1"/>
    <xf numFmtId="0" fontId="0" fillId="0" borderId="0" xfId="0" applyNumberFormat="1"/>
    <xf numFmtId="164" fontId="3" fillId="0" borderId="0" xfId="0" applyNumberFormat="1" applyFont="1"/>
    <xf numFmtId="164" fontId="0" fillId="0" borderId="0" xfId="0" applyNumberFormat="1" applyBorder="1" applyAlignment="1">
      <alignment horizontal="right"/>
    </xf>
    <xf numFmtId="164" fontId="0" fillId="0" borderId="0" xfId="0" applyNumberFormat="1" applyFont="1" applyFill="1" applyBorder="1" applyAlignment="1">
      <alignment horizontal="right"/>
    </xf>
    <xf numFmtId="0" fontId="0" fillId="0" borderId="0" xfId="0" applyFont="1" applyFill="1"/>
    <xf numFmtId="0" fontId="2" fillId="0" borderId="0" xfId="0" applyNumberFormat="1" applyFont="1" applyFill="1" applyBorder="1" applyAlignment="1">
      <alignment horizontal="right"/>
    </xf>
    <xf numFmtId="164" fontId="0" fillId="0" borderId="0" xfId="0" applyNumberFormat="1" applyFill="1" applyBorder="1" applyAlignment="1">
      <alignment horizontal="right"/>
    </xf>
    <xf numFmtId="0" fontId="0" fillId="0" borderId="0" xfId="0" applyFill="1"/>
    <xf numFmtId="0" fontId="0" fillId="0" borderId="0" xfId="0" applyNumberFormat="1" applyFill="1"/>
    <xf numFmtId="164" fontId="6" fillId="0" borderId="0" xfId="0" applyNumberFormat="1" applyFont="1" applyAlignment="1">
      <alignment horizontal="center"/>
    </xf>
    <xf numFmtId="164" fontId="6" fillId="0" borderId="0" xfId="0" applyNumberFormat="1" applyFont="1"/>
    <xf numFmtId="164" fontId="6" fillId="0" borderId="0" xfId="0" applyNumberFormat="1" applyFont="1" applyFill="1" applyBorder="1" applyAlignment="1">
      <alignment horizontal="right"/>
    </xf>
    <xf numFmtId="164" fontId="0" fillId="0" borderId="0" xfId="0" applyNumberFormat="1"/>
    <xf numFmtId="0" fontId="0" fillId="0" borderId="0" xfId="0"/>
    <xf numFmtId="164" fontId="0" fillId="0" borderId="0" xfId="0" applyNumberFormat="1" applyFont="1" applyAlignment="1">
      <alignment horizontal="left"/>
    </xf>
    <xf numFmtId="166" fontId="0" fillId="0" borderId="0" xfId="57" applyNumberFormat="1" applyFont="1" applyFill="1" applyBorder="1" applyAlignment="1">
      <alignment horizontal="right"/>
    </xf>
    <xf numFmtId="164" fontId="6" fillId="34" borderId="1" xfId="0" applyNumberFormat="1" applyFont="1" applyFill="1" applyBorder="1" applyAlignment="1">
      <alignment horizontal="center"/>
    </xf>
    <xf numFmtId="0" fontId="0" fillId="34" borderId="1" xfId="0" applyFill="1" applyBorder="1"/>
    <xf numFmtId="164" fontId="0" fillId="34" borderId="1" xfId="0" applyNumberFormat="1" applyFont="1" applyFill="1" applyBorder="1" applyAlignment="1">
      <alignment horizontal="center"/>
    </xf>
    <xf numFmtId="0" fontId="0" fillId="34" borderId="1" xfId="0" applyNumberFormat="1" applyFill="1" applyBorder="1"/>
    <xf numFmtId="164" fontId="0" fillId="34" borderId="1" xfId="0" applyNumberFormat="1" applyFill="1" applyBorder="1" applyAlignment="1">
      <alignment horizontal="center"/>
    </xf>
    <xf numFmtId="0" fontId="0" fillId="0" borderId="1" xfId="0" applyFont="1" applyFill="1" applyBorder="1" applyAlignment="1">
      <alignment horizontal="center"/>
    </xf>
    <xf numFmtId="164" fontId="0" fillId="0" borderId="1" xfId="0" applyNumberFormat="1" applyFont="1" applyFill="1" applyBorder="1" applyAlignment="1">
      <alignment horizontal="center"/>
    </xf>
    <xf numFmtId="164" fontId="3" fillId="0" borderId="1" xfId="0" applyNumberFormat="1" applyFont="1" applyBorder="1" applyAlignment="1">
      <alignment horizontal="center" vertical="center"/>
    </xf>
    <xf numFmtId="164" fontId="3" fillId="34"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xf>
    <xf numFmtId="164" fontId="26" fillId="0" borderId="1" xfId="0" applyNumberFormat="1" applyFont="1" applyBorder="1" applyAlignment="1">
      <alignment horizontal="center"/>
    </xf>
    <xf numFmtId="164" fontId="26" fillId="34" borderId="1" xfId="0" applyNumberFormat="1" applyFont="1" applyFill="1" applyBorder="1" applyAlignment="1">
      <alignment horizontal="center" vertical="center" wrapText="1"/>
    </xf>
    <xf numFmtId="164" fontId="0" fillId="34" borderId="1" xfId="0" applyNumberFormat="1" applyFont="1" applyFill="1" applyBorder="1" applyAlignment="1">
      <alignment horizontal="center" vertical="center" wrapText="1"/>
    </xf>
    <xf numFmtId="164" fontId="26" fillId="34" borderId="11" xfId="0" applyNumberFormat="1" applyFont="1" applyFill="1" applyBorder="1" applyAlignment="1">
      <alignment horizontal="center" vertical="center" wrapText="1"/>
    </xf>
    <xf numFmtId="164" fontId="26" fillId="0" borderId="14" xfId="0" applyNumberFormat="1" applyFont="1" applyBorder="1" applyAlignment="1">
      <alignment horizontal="center"/>
    </xf>
    <xf numFmtId="164" fontId="26" fillId="0" borderId="13" xfId="0" applyNumberFormat="1" applyFont="1" applyBorder="1" applyAlignment="1">
      <alignment horizontal="center"/>
    </xf>
    <xf numFmtId="164" fontId="26" fillId="0" borderId="12" xfId="0" applyNumberFormat="1" applyFont="1" applyBorder="1" applyAlignment="1">
      <alignment horizontal="center"/>
    </xf>
    <xf numFmtId="0" fontId="3" fillId="0" borderId="0" xfId="0" applyFont="1" applyBorder="1"/>
    <xf numFmtId="0" fontId="0" fillId="33" borderId="0" xfId="0" applyFont="1" applyFill="1" applyBorder="1"/>
    <xf numFmtId="164" fontId="25" fillId="35" borderId="1" xfId="0" applyNumberFormat="1" applyFont="1" applyFill="1" applyBorder="1" applyAlignment="1">
      <alignment horizontal="center" vertical="center" wrapText="1"/>
    </xf>
    <xf numFmtId="164" fontId="3" fillId="36" borderId="1" xfId="0" applyNumberFormat="1" applyFont="1" applyFill="1" applyBorder="1" applyAlignment="1">
      <alignment horizontal="center" vertical="center" wrapText="1"/>
    </xf>
    <xf numFmtId="164" fontId="25" fillId="37" borderId="1" xfId="0" applyNumberFormat="1" applyFont="1" applyFill="1" applyBorder="1" applyAlignment="1">
      <alignment horizontal="center" vertical="center" wrapText="1"/>
    </xf>
    <xf numFmtId="0" fontId="0" fillId="37" borderId="0" xfId="0" applyFont="1" applyFill="1" applyBorder="1"/>
    <xf numFmtId="164" fontId="0" fillId="36" borderId="0" xfId="0" applyNumberFormat="1" applyFill="1"/>
    <xf numFmtId="0" fontId="0" fillId="35" borderId="0" xfId="0" applyFont="1" applyFill="1" applyBorder="1"/>
    <xf numFmtId="0" fontId="0" fillId="33" borderId="1" xfId="0" applyFont="1" applyFill="1" applyBorder="1" applyAlignment="1">
      <alignment horizontal="center"/>
    </xf>
    <xf numFmtId="164" fontId="6" fillId="34" borderId="1" xfId="0" quotePrefix="1" applyNumberFormat="1" applyFont="1" applyFill="1" applyBorder="1" applyAlignment="1">
      <alignment horizontal="center"/>
    </xf>
    <xf numFmtId="164" fontId="4" fillId="0" borderId="0" xfId="0" applyNumberFormat="1" applyFont="1" applyAlignment="1"/>
    <xf numFmtId="164" fontId="2" fillId="0" borderId="0" xfId="0" applyNumberFormat="1" applyFont="1" applyAlignment="1"/>
    <xf numFmtId="164" fontId="3" fillId="0" borderId="0" xfId="0" applyNumberFormat="1" applyFont="1" applyAlignment="1"/>
    <xf numFmtId="164" fontId="0" fillId="0" borderId="0" xfId="0" applyNumberFormat="1" applyFont="1" applyFill="1" applyAlignment="1">
      <alignment horizontal="left"/>
    </xf>
    <xf numFmtId="0" fontId="0" fillId="0" borderId="0" xfId="0" applyFont="1" applyFill="1" applyBorder="1" applyAlignment="1">
      <alignment horizontal="left"/>
    </xf>
    <xf numFmtId="164" fontId="0" fillId="33" borderId="0" xfId="0" applyNumberFormat="1" applyFill="1"/>
    <xf numFmtId="0" fontId="0" fillId="0" borderId="0" xfId="0" applyAlignment="1">
      <alignment horizontal="center"/>
    </xf>
    <xf numFmtId="164" fontId="26" fillId="0" borderId="1" xfId="0" applyNumberFormat="1" applyFont="1" applyBorder="1" applyAlignment="1">
      <alignment horizontal="center" vertical="center" wrapText="1"/>
    </xf>
    <xf numFmtId="164" fontId="0" fillId="0" borderId="1" xfId="0" applyNumberFormat="1" applyFont="1" applyBorder="1" applyAlignment="1">
      <alignment horizontal="center" vertical="center" wrapText="1"/>
    </xf>
    <xf numFmtId="0" fontId="3" fillId="0" borderId="0" xfId="0" applyFont="1" applyAlignment="1">
      <alignment horizontal="center" vertical="center"/>
    </xf>
    <xf numFmtId="0" fontId="3" fillId="0" borderId="0" xfId="0" applyFont="1"/>
    <xf numFmtId="0" fontId="0" fillId="0" borderId="0" xfId="0" applyFont="1"/>
    <xf numFmtId="164" fontId="0" fillId="0" borderId="0" xfId="0" applyNumberFormat="1" applyFont="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164" fontId="0" fillId="0" borderId="0" xfId="0" applyNumberFormat="1" applyFont="1" applyAlignment="1">
      <alignment horizontal="left" vertical="center"/>
    </xf>
    <xf numFmtId="164" fontId="25" fillId="38" borderId="1" xfId="0" applyNumberFormat="1" applyFont="1" applyFill="1" applyBorder="1" applyAlignment="1">
      <alignment horizontal="center" vertical="center" wrapText="1"/>
    </xf>
    <xf numFmtId="0" fontId="0" fillId="0" borderId="0" xfId="0" applyFont="1" applyFill="1" applyBorder="1" applyAlignment="1">
      <alignment horizontal="left"/>
    </xf>
    <xf numFmtId="0" fontId="3" fillId="0" borderId="0" xfId="0" applyFont="1" applyAlignment="1">
      <alignment horizontal="left"/>
    </xf>
    <xf numFmtId="164" fontId="4" fillId="0" borderId="0" xfId="0" applyNumberFormat="1" applyFont="1" applyAlignment="1">
      <alignment horizontal="center"/>
    </xf>
    <xf numFmtId="164" fontId="2" fillId="0" borderId="0" xfId="0" applyNumberFormat="1" applyFont="1" applyAlignment="1">
      <alignment horizontal="center"/>
    </xf>
    <xf numFmtId="164" fontId="3" fillId="0" borderId="0" xfId="0" applyNumberFormat="1" applyFont="1" applyAlignment="1">
      <alignment horizontal="center"/>
    </xf>
  </cellXfs>
  <cellStyles count="58">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57" builtinId="3"/>
    <cellStyle name="Currency 2" xfId="42" xr:uid="{00000000-0005-0000-0000-00001C000000}"/>
    <cellStyle name="Currency 3" xfId="41" xr:uid="{00000000-0005-0000-0000-00001D000000}"/>
    <cellStyle name="Currency 4" xfId="43" xr:uid="{00000000-0005-0000-0000-00001E000000}"/>
    <cellStyle name="Currency 5" xfId="45" xr:uid="{00000000-0005-0000-0000-00001F000000}"/>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xr:uid="{00000000-0005-0000-0000-00002A000000}"/>
    <cellStyle name="Normal 2 2" xfId="51" xr:uid="{00000000-0005-0000-0000-00002B000000}"/>
    <cellStyle name="Normal 2 3" xfId="47" xr:uid="{00000000-0005-0000-0000-00002C000000}"/>
    <cellStyle name="Normal 3" xfId="48" xr:uid="{00000000-0005-0000-0000-00002D000000}"/>
    <cellStyle name="Normal 3 2" xfId="52" xr:uid="{00000000-0005-0000-0000-00002E000000}"/>
    <cellStyle name="Normal 4" xfId="49" xr:uid="{00000000-0005-0000-0000-00002F000000}"/>
    <cellStyle name="Normal 4 2" xfId="53" xr:uid="{00000000-0005-0000-0000-000030000000}"/>
    <cellStyle name="Normal 5" xfId="50" xr:uid="{00000000-0005-0000-0000-000031000000}"/>
    <cellStyle name="Normal 5 2" xfId="54" xr:uid="{00000000-0005-0000-0000-000032000000}"/>
    <cellStyle name="Normal 6" xfId="55" xr:uid="{00000000-0005-0000-0000-000033000000}"/>
    <cellStyle name="Normal 7" xfId="46" xr:uid="{00000000-0005-0000-0000-000034000000}"/>
    <cellStyle name="Note 2" xfId="56" xr:uid="{00000000-0005-0000-0000-000035000000}"/>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85"/>
  <sheetViews>
    <sheetView tabSelected="1" zoomScale="70" zoomScaleNormal="70" workbookViewId="0">
      <selection activeCell="P39" sqref="P39"/>
    </sheetView>
  </sheetViews>
  <sheetFormatPr defaultColWidth="8.85546875" defaultRowHeight="12.75"/>
  <cols>
    <col min="1" max="1" width="11" customWidth="1"/>
    <col min="2" max="2" width="45.7109375" style="1" customWidth="1"/>
    <col min="3" max="3" width="12" style="14" customWidth="1"/>
    <col min="4" max="4" width="12.85546875" style="1" customWidth="1"/>
    <col min="5" max="5" width="12.28515625" style="14" customWidth="1"/>
    <col min="6" max="6" width="13.42578125" style="1" customWidth="1"/>
    <col min="7" max="7" width="12.28515625" style="14" customWidth="1"/>
    <col min="8" max="8" width="14.5703125" style="1" customWidth="1"/>
    <col min="9" max="9" width="12.140625" style="14" customWidth="1"/>
    <col min="10" max="10" width="14.42578125" style="12" customWidth="1"/>
    <col min="11" max="11" width="12.5703125" style="14" customWidth="1"/>
    <col min="12" max="12" width="14.140625" style="1" customWidth="1"/>
    <col min="13" max="13" width="13.28515625" style="14" customWidth="1"/>
    <col min="14" max="14" width="13.7109375" style="1" customWidth="1"/>
    <col min="15" max="15" width="13.7109375" style="14" customWidth="1"/>
    <col min="16" max="16" width="43.5703125" style="14" customWidth="1"/>
    <col min="17" max="17" width="15" style="14" customWidth="1"/>
    <col min="18" max="18" width="14.42578125" style="1" customWidth="1"/>
    <col min="19" max="19" width="33.28515625" style="16" customWidth="1"/>
    <col min="20" max="20" width="15.28515625" style="6" customWidth="1"/>
    <col min="21" max="21" width="15.7109375" customWidth="1"/>
    <col min="22" max="22" width="13.5703125" customWidth="1"/>
    <col min="23" max="27" width="8.85546875" customWidth="1"/>
  </cols>
  <sheetData>
    <row r="1" spans="1:34" s="15" customFormat="1">
      <c r="B1" s="14"/>
      <c r="C1" s="14"/>
      <c r="D1" s="14"/>
      <c r="E1" s="14"/>
      <c r="F1" s="14"/>
      <c r="G1" s="14"/>
      <c r="H1" s="14"/>
      <c r="I1" s="14"/>
      <c r="J1" s="12"/>
      <c r="K1" s="14"/>
      <c r="L1" s="14"/>
      <c r="M1" s="14"/>
      <c r="N1" s="14"/>
      <c r="O1" s="14"/>
      <c r="P1" s="14"/>
      <c r="Q1" s="14"/>
      <c r="R1" s="14"/>
      <c r="S1" s="16"/>
      <c r="T1" s="6"/>
    </row>
    <row r="2" spans="1:34" ht="23.25">
      <c r="C2" s="46"/>
      <c r="D2" s="46"/>
      <c r="E2" s="46"/>
      <c r="F2" s="46"/>
      <c r="G2" s="65" t="s">
        <v>0</v>
      </c>
      <c r="H2" s="65"/>
      <c r="I2" s="65"/>
      <c r="J2" s="65"/>
      <c r="K2" s="65"/>
      <c r="L2" s="65"/>
      <c r="M2" s="46"/>
      <c r="N2" s="46"/>
      <c r="O2" s="46"/>
      <c r="U2" s="15"/>
      <c r="V2" s="15"/>
      <c r="W2" s="15"/>
      <c r="X2" s="15"/>
      <c r="Y2" s="15"/>
      <c r="Z2" s="15"/>
      <c r="AA2" s="15"/>
      <c r="AB2" s="15"/>
    </row>
    <row r="3" spans="1:34" ht="12.75" customHeight="1">
      <c r="A3" s="15"/>
      <c r="B3" s="14"/>
      <c r="D3" s="14"/>
      <c r="F3" s="14"/>
      <c r="H3" s="14"/>
      <c r="J3" s="11"/>
      <c r="L3" s="14"/>
      <c r="N3" s="14"/>
      <c r="U3" s="15"/>
      <c r="V3" s="15"/>
      <c r="W3" s="15"/>
      <c r="X3" s="15"/>
      <c r="Y3" s="15"/>
      <c r="Z3" s="15"/>
      <c r="AA3" s="15"/>
      <c r="AB3" s="15"/>
    </row>
    <row r="4" spans="1:34" ht="12.75" customHeight="1">
      <c r="G4" s="66" t="s">
        <v>44</v>
      </c>
      <c r="H4" s="66"/>
      <c r="I4" s="66"/>
      <c r="J4" s="66"/>
      <c r="K4" s="66"/>
      <c r="L4" s="66"/>
      <c r="M4" s="47"/>
      <c r="N4" s="47"/>
      <c r="O4" s="47"/>
      <c r="P4" s="36" t="s">
        <v>37</v>
      </c>
      <c r="R4" s="14"/>
      <c r="S4" s="14"/>
      <c r="T4" s="47"/>
      <c r="U4" s="47"/>
      <c r="V4" s="47"/>
      <c r="W4" s="47"/>
      <c r="X4" s="47"/>
      <c r="Y4" s="47"/>
      <c r="Z4" s="15"/>
      <c r="AA4" s="15"/>
      <c r="AB4" s="15"/>
    </row>
    <row r="5" spans="1:34" ht="12.75" customHeight="1">
      <c r="A5" s="15"/>
      <c r="B5" s="14"/>
      <c r="D5" s="14"/>
      <c r="F5" s="14"/>
      <c r="H5" s="14"/>
      <c r="J5" s="11"/>
      <c r="L5" s="14"/>
      <c r="N5" s="14"/>
      <c r="P5" s="41" t="s">
        <v>42</v>
      </c>
      <c r="R5" s="14"/>
      <c r="S5" s="14"/>
      <c r="U5" s="15"/>
      <c r="V5" s="15"/>
      <c r="W5" s="15"/>
      <c r="X5" s="15"/>
      <c r="Y5" s="15"/>
      <c r="Z5" s="15"/>
      <c r="AA5" s="15"/>
      <c r="AB5" s="15"/>
    </row>
    <row r="6" spans="1:34" ht="12.75" customHeight="1">
      <c r="G6" s="67" t="s">
        <v>41</v>
      </c>
      <c r="H6" s="67"/>
      <c r="I6" s="67"/>
      <c r="J6" s="67"/>
      <c r="K6" s="67"/>
      <c r="L6" s="67"/>
      <c r="M6" s="48"/>
      <c r="N6" s="48"/>
      <c r="O6" s="48"/>
      <c r="P6" s="42" t="s">
        <v>45</v>
      </c>
      <c r="R6" s="14"/>
      <c r="S6" s="14"/>
      <c r="T6" s="48"/>
      <c r="U6" s="48"/>
      <c r="V6" s="48"/>
      <c r="W6" s="48"/>
      <c r="X6" s="48"/>
      <c r="Y6" s="48"/>
      <c r="Z6" s="15"/>
      <c r="AA6" s="15"/>
      <c r="AB6" s="15"/>
    </row>
    <row r="7" spans="1:34">
      <c r="A7" s="15"/>
      <c r="B7" s="14"/>
      <c r="D7" s="14"/>
      <c r="F7" s="14"/>
      <c r="H7" s="14"/>
      <c r="L7" s="14"/>
      <c r="N7" s="14"/>
      <c r="P7" s="43" t="s">
        <v>46</v>
      </c>
      <c r="R7" s="14"/>
      <c r="S7" s="14"/>
      <c r="U7" s="15"/>
      <c r="V7" s="15"/>
      <c r="W7" s="15"/>
      <c r="X7" s="15"/>
      <c r="Y7" s="15"/>
      <c r="Z7" s="15"/>
      <c r="AA7" s="15"/>
      <c r="AB7" s="15"/>
    </row>
    <row r="8" spans="1:34">
      <c r="A8" s="15"/>
      <c r="B8" s="37" t="s">
        <v>43</v>
      </c>
      <c r="C8" s="51"/>
      <c r="D8" s="51"/>
      <c r="F8" s="3"/>
      <c r="H8" s="14"/>
      <c r="O8" s="3"/>
      <c r="P8" s="3"/>
      <c r="R8" s="14"/>
      <c r="U8" s="15"/>
      <c r="V8" s="15"/>
      <c r="W8" s="15"/>
      <c r="X8" s="15"/>
      <c r="Y8" s="15"/>
      <c r="Z8" s="15"/>
      <c r="AA8" s="15"/>
      <c r="AB8" s="15"/>
    </row>
    <row r="9" spans="1:34" ht="8.25" customHeight="1">
      <c r="A9" s="15"/>
      <c r="B9" s="14"/>
      <c r="D9" s="14"/>
      <c r="F9" s="14"/>
      <c r="H9" s="14"/>
      <c r="L9" s="14"/>
      <c r="N9" s="3"/>
      <c r="O9" s="3"/>
      <c r="P9" s="3"/>
      <c r="T9" s="64"/>
      <c r="U9" s="64"/>
      <c r="V9" s="64"/>
      <c r="W9" s="64"/>
      <c r="X9" s="64"/>
      <c r="Y9" s="64"/>
      <c r="Z9" s="64"/>
      <c r="AA9" s="15"/>
      <c r="AB9" s="15"/>
    </row>
    <row r="10" spans="1:34" ht="51">
      <c r="A10" s="15"/>
      <c r="B10" s="19"/>
      <c r="C10" s="25" t="s">
        <v>1</v>
      </c>
      <c r="D10" s="26" t="s">
        <v>40</v>
      </c>
      <c r="E10" s="27" t="s">
        <v>2</v>
      </c>
      <c r="F10" s="26" t="s">
        <v>40</v>
      </c>
      <c r="G10" s="27" t="s">
        <v>3</v>
      </c>
      <c r="H10" s="26" t="s">
        <v>40</v>
      </c>
      <c r="I10" s="27" t="s">
        <v>4</v>
      </c>
      <c r="J10" s="26" t="s">
        <v>40</v>
      </c>
      <c r="K10" s="28" t="s">
        <v>5</v>
      </c>
      <c r="L10" s="26" t="s">
        <v>40</v>
      </c>
      <c r="M10" s="27" t="s">
        <v>6</v>
      </c>
      <c r="N10" s="26" t="s">
        <v>40</v>
      </c>
      <c r="O10"/>
      <c r="P10" s="19"/>
      <c r="Q10" s="25" t="s">
        <v>13</v>
      </c>
      <c r="R10" s="26" t="s">
        <v>38</v>
      </c>
      <c r="S10" s="55" t="s">
        <v>47</v>
      </c>
      <c r="T10" s="58"/>
      <c r="U10" s="61"/>
      <c r="V10" s="59"/>
      <c r="W10" s="59"/>
      <c r="X10" s="60"/>
      <c r="Y10" s="59"/>
    </row>
    <row r="11" spans="1:34" s="9" customFormat="1" ht="14.25">
      <c r="B11" s="19" t="s">
        <v>14</v>
      </c>
      <c r="C11" s="29">
        <v>6.8</v>
      </c>
      <c r="D11" s="40">
        <v>3</v>
      </c>
      <c r="E11" s="29">
        <v>6.7</v>
      </c>
      <c r="F11" s="40">
        <v>2.5</v>
      </c>
      <c r="G11" s="29">
        <v>6.8</v>
      </c>
      <c r="H11" s="30">
        <v>1</v>
      </c>
      <c r="I11" s="29">
        <v>11.1</v>
      </c>
      <c r="J11" s="39">
        <v>2.7</v>
      </c>
      <c r="K11" s="29">
        <v>13.5</v>
      </c>
      <c r="L11" s="40">
        <v>1.8</v>
      </c>
      <c r="M11" s="29">
        <v>16.100000000000001</v>
      </c>
      <c r="N11" s="30">
        <v>1</v>
      </c>
      <c r="O11"/>
      <c r="P11" s="19" t="s">
        <v>14</v>
      </c>
      <c r="Q11" s="24">
        <f>AVERAGE(C11,E11,G11,I11,K11,M11,C37,E37,G37,I37,K37,M37)</f>
        <v>11.383333333333333</v>
      </c>
      <c r="R11" s="39">
        <f>Q11-9.7</f>
        <v>1.6833333333333336</v>
      </c>
      <c r="S11" t="s">
        <v>56</v>
      </c>
      <c r="T11"/>
    </row>
    <row r="12" spans="1:34" ht="14.25">
      <c r="A12" s="15"/>
      <c r="B12" s="19" t="s">
        <v>15</v>
      </c>
      <c r="C12" s="29">
        <v>14.1</v>
      </c>
      <c r="D12" s="40">
        <v>1.9</v>
      </c>
      <c r="E12" s="29">
        <v>13.9</v>
      </c>
      <c r="F12" s="30">
        <v>1.1000000000000001</v>
      </c>
      <c r="G12" s="29">
        <v>16.3</v>
      </c>
      <c r="H12" s="30">
        <v>-0.1</v>
      </c>
      <c r="I12" s="29">
        <v>24.4</v>
      </c>
      <c r="J12" s="40">
        <v>4.5</v>
      </c>
      <c r="K12" s="29">
        <v>26.9</v>
      </c>
      <c r="L12" s="40">
        <v>2.7</v>
      </c>
      <c r="M12" s="29">
        <v>31.2</v>
      </c>
      <c r="N12" s="40">
        <v>4.5</v>
      </c>
      <c r="O12"/>
      <c r="P12" s="19" t="s">
        <v>15</v>
      </c>
      <c r="Q12" s="24">
        <f>MAX(C12,E12,G12,I12,K12,M12,C38,E38,G38,I38,K38,M38)</f>
        <v>35.1</v>
      </c>
      <c r="R12" s="39">
        <f>Q12-29.8</f>
        <v>5.3000000000000007</v>
      </c>
      <c r="S12" s="15" t="s">
        <v>63</v>
      </c>
      <c r="T12"/>
    </row>
    <row r="13" spans="1:34" ht="14.25">
      <c r="A13" s="15"/>
      <c r="B13" s="19" t="s">
        <v>16</v>
      </c>
      <c r="C13" s="29">
        <v>6.9</v>
      </c>
      <c r="D13" s="45" t="s">
        <v>39</v>
      </c>
      <c r="E13" s="29">
        <v>7.5</v>
      </c>
      <c r="F13" s="45" t="s">
        <v>39</v>
      </c>
      <c r="G13" s="29">
        <v>6.4</v>
      </c>
      <c r="H13" s="45" t="s">
        <v>39</v>
      </c>
      <c r="I13" s="29">
        <v>9.6</v>
      </c>
      <c r="J13" s="45" t="s">
        <v>39</v>
      </c>
      <c r="K13" s="29">
        <v>11.8</v>
      </c>
      <c r="L13" s="45" t="s">
        <v>39</v>
      </c>
      <c r="M13" s="29">
        <v>15.1</v>
      </c>
      <c r="N13" s="45" t="s">
        <v>39</v>
      </c>
      <c r="O13"/>
      <c r="P13" s="19" t="s">
        <v>16</v>
      </c>
      <c r="Q13" s="24">
        <f>MIN(C13,E13,G13,I13,K13,M13,C39,E39,G39,I39,K39,M39)</f>
        <v>0.2</v>
      </c>
      <c r="R13" s="18" t="s">
        <v>39</v>
      </c>
      <c r="S13"/>
      <c r="T13"/>
    </row>
    <row r="14" spans="1:34" ht="14.25">
      <c r="A14" s="15"/>
      <c r="B14" s="19" t="s">
        <v>17</v>
      </c>
      <c r="C14" s="29">
        <v>9.6</v>
      </c>
      <c r="D14" s="40">
        <v>2.7</v>
      </c>
      <c r="E14" s="29">
        <v>10.5</v>
      </c>
      <c r="F14" s="40">
        <v>3</v>
      </c>
      <c r="G14" s="29">
        <v>11.4</v>
      </c>
      <c r="H14" s="30">
        <v>1.2</v>
      </c>
      <c r="I14" s="29">
        <v>17.5</v>
      </c>
      <c r="J14" s="39">
        <v>4.3</v>
      </c>
      <c r="K14" s="29">
        <v>20</v>
      </c>
      <c r="L14" s="39">
        <v>3.2</v>
      </c>
      <c r="M14" s="29">
        <v>20.9</v>
      </c>
      <c r="N14" s="30">
        <v>1</v>
      </c>
      <c r="O14"/>
      <c r="P14" s="19" t="s">
        <v>17</v>
      </c>
      <c r="Q14" s="24">
        <f>AVERAGE(C14,E14,G14,I14,K14,M14,C40,E40,G40,I40,K40,M40)</f>
        <v>15.800000000000002</v>
      </c>
      <c r="R14" s="39">
        <f>Q14-14</f>
        <v>1.8000000000000025</v>
      </c>
      <c r="S14" t="s">
        <v>60</v>
      </c>
      <c r="T14"/>
    </row>
    <row r="15" spans="1:34" ht="14.25">
      <c r="A15" s="15"/>
      <c r="B15" s="19" t="s">
        <v>18</v>
      </c>
      <c r="C15" s="29">
        <v>-2</v>
      </c>
      <c r="D15" s="40">
        <v>3.4</v>
      </c>
      <c r="E15" s="29">
        <v>-2.5</v>
      </c>
      <c r="F15" s="30">
        <v>1.9</v>
      </c>
      <c r="G15" s="29">
        <v>-2</v>
      </c>
      <c r="H15" s="30">
        <v>1.3</v>
      </c>
      <c r="I15" s="29">
        <v>-1.5</v>
      </c>
      <c r="J15" s="30">
        <v>-0.4</v>
      </c>
      <c r="K15" s="29">
        <v>-0.3</v>
      </c>
      <c r="L15" s="30">
        <v>-1.8</v>
      </c>
      <c r="M15" s="29">
        <v>6.2</v>
      </c>
      <c r="N15" s="30">
        <v>0.8</v>
      </c>
      <c r="O15"/>
      <c r="P15" s="19" t="s">
        <v>18</v>
      </c>
      <c r="Q15" s="24">
        <f>MIN(C15,E15,G15,I15,K15,M15,C41,E41,G41,I41,K41,M41)</f>
        <v>-2.5</v>
      </c>
      <c r="R15" s="40">
        <f>Q15--7.6</f>
        <v>5.0999999999999996</v>
      </c>
      <c r="S15" t="s">
        <v>62</v>
      </c>
      <c r="T15"/>
    </row>
    <row r="16" spans="1:34" ht="14.25">
      <c r="A16" s="15"/>
      <c r="B16" s="19" t="s">
        <v>19</v>
      </c>
      <c r="C16" s="29">
        <v>4.5</v>
      </c>
      <c r="D16" s="40">
        <v>3</v>
      </c>
      <c r="E16" s="29">
        <v>3.6</v>
      </c>
      <c r="F16" s="40">
        <v>2.1</v>
      </c>
      <c r="G16" s="29">
        <v>3</v>
      </c>
      <c r="H16" s="30">
        <v>0.5</v>
      </c>
      <c r="I16" s="29">
        <v>5.4</v>
      </c>
      <c r="J16" s="30">
        <v>1</v>
      </c>
      <c r="K16" s="29">
        <v>7.6</v>
      </c>
      <c r="L16" s="30">
        <v>0.3</v>
      </c>
      <c r="M16" s="29">
        <v>11.6</v>
      </c>
      <c r="N16" s="40">
        <v>1.3</v>
      </c>
      <c r="O16"/>
      <c r="P16" s="19" t="s">
        <v>19</v>
      </c>
      <c r="Q16" s="24">
        <f>AVERAGE(C16,E16,G16,I16,K16,M16,C42,E42,G42,I42,K42,M42)</f>
        <v>7.5750000000000002</v>
      </c>
      <c r="R16" s="39">
        <f>Q16-6.2</f>
        <v>1.375</v>
      </c>
      <c r="S16" t="s">
        <v>59</v>
      </c>
      <c r="T16"/>
      <c r="AH16" s="15"/>
    </row>
    <row r="17" spans="1:34" ht="14.25">
      <c r="A17" s="15"/>
      <c r="B17" s="19" t="s">
        <v>20</v>
      </c>
      <c r="C17" s="29">
        <v>-6.1</v>
      </c>
      <c r="D17" s="30">
        <v>2.9</v>
      </c>
      <c r="E17" s="29">
        <v>-4.9000000000000004</v>
      </c>
      <c r="F17" s="40">
        <v>3.5</v>
      </c>
      <c r="G17" s="29">
        <v>-6.6</v>
      </c>
      <c r="H17" s="30">
        <v>0.7</v>
      </c>
      <c r="I17" s="44">
        <v>-5.5</v>
      </c>
      <c r="J17" s="30">
        <v>-0.2</v>
      </c>
      <c r="K17" s="29">
        <v>-4.9000000000000004</v>
      </c>
      <c r="L17" s="40">
        <v>-2.2999999999999998</v>
      </c>
      <c r="M17" s="29">
        <v>2.2000000000000002</v>
      </c>
      <c r="N17" s="30">
        <v>0.6</v>
      </c>
      <c r="O17"/>
      <c r="P17" s="19" t="s">
        <v>20</v>
      </c>
      <c r="Q17" s="23">
        <f>MIN(C17,E17,G17,I17,K17,M17,C43,E43,G43,I43,K43,M43)</f>
        <v>-6.8</v>
      </c>
      <c r="R17" s="40">
        <f>Q17--11.1</f>
        <v>4.3</v>
      </c>
      <c r="S17" s="16" t="s">
        <v>53</v>
      </c>
      <c r="AH17" s="15"/>
    </row>
    <row r="18" spans="1:34" ht="14.25">
      <c r="A18" s="15"/>
      <c r="B18" s="19" t="s">
        <v>21</v>
      </c>
      <c r="C18" s="29">
        <v>2.7</v>
      </c>
      <c r="D18" s="40">
        <v>3.6</v>
      </c>
      <c r="E18" s="29">
        <v>1.8</v>
      </c>
      <c r="F18" s="40">
        <v>2.8</v>
      </c>
      <c r="G18" s="29">
        <v>0.8</v>
      </c>
      <c r="H18" s="30">
        <v>0.9</v>
      </c>
      <c r="I18" s="44">
        <v>1.8</v>
      </c>
      <c r="J18" s="30">
        <v>0.2</v>
      </c>
      <c r="K18" s="29">
        <v>3.7</v>
      </c>
      <c r="L18" s="30">
        <v>-1</v>
      </c>
      <c r="M18" s="29">
        <v>9</v>
      </c>
      <c r="N18" s="30">
        <v>1</v>
      </c>
      <c r="O18"/>
      <c r="P18" s="19" t="s">
        <v>21</v>
      </c>
      <c r="Q18" s="24">
        <f>AVERAGE(C18,E18,G18,I18,K18,M18,C44,E44,G44,I44,K44,M44)</f>
        <v>4.7833333333333332</v>
      </c>
      <c r="R18" s="40">
        <f>Q18-3.6</f>
        <v>1.1833333333333331</v>
      </c>
      <c r="S18" t="s">
        <v>57</v>
      </c>
      <c r="T18"/>
      <c r="AH18" s="15"/>
    </row>
    <row r="19" spans="1:34" ht="14.25">
      <c r="A19" s="15"/>
      <c r="B19" s="19" t="s">
        <v>22</v>
      </c>
      <c r="C19" s="29">
        <v>-3.9</v>
      </c>
      <c r="D19" s="31">
        <v>1.7</v>
      </c>
      <c r="E19" s="29">
        <v>-3.6</v>
      </c>
      <c r="F19" s="31">
        <v>1.5</v>
      </c>
      <c r="G19" s="29">
        <v>-4</v>
      </c>
      <c r="H19" s="31">
        <v>0.2</v>
      </c>
      <c r="I19" s="52">
        <v>-2.5</v>
      </c>
      <c r="J19" s="31">
        <v>-0.5</v>
      </c>
      <c r="K19" s="29">
        <v>-0.3</v>
      </c>
      <c r="L19" s="40">
        <v>-1.9</v>
      </c>
      <c r="M19" s="29">
        <v>5.4</v>
      </c>
      <c r="N19" s="31">
        <v>0</v>
      </c>
      <c r="O19"/>
      <c r="P19" s="19" t="s">
        <v>22</v>
      </c>
      <c r="Q19" s="24">
        <f>MIN(C19,E19,G19,I19,K19,M19,C45,E45,G45,I45,K45,M45)</f>
        <v>-4</v>
      </c>
      <c r="R19" s="40">
        <f>Q19-(-7.1)</f>
        <v>3.0999999999999996</v>
      </c>
      <c r="S19" s="56" t="s">
        <v>58</v>
      </c>
      <c r="T19"/>
      <c r="AH19" s="15"/>
    </row>
    <row r="20" spans="1:34" s="9" customFormat="1" ht="14.25">
      <c r="B20" s="19" t="s">
        <v>23</v>
      </c>
      <c r="C20" s="29">
        <v>2.8</v>
      </c>
      <c r="D20" s="39">
        <v>2.1</v>
      </c>
      <c r="E20" s="29">
        <v>1.8</v>
      </c>
      <c r="F20" s="31">
        <v>0.8</v>
      </c>
      <c r="G20" s="29">
        <v>1.7</v>
      </c>
      <c r="H20" s="31">
        <v>-0.5</v>
      </c>
      <c r="I20" s="29">
        <v>4.8</v>
      </c>
      <c r="J20" s="31">
        <v>0.6</v>
      </c>
      <c r="K20" s="29">
        <v>7.3</v>
      </c>
      <c r="L20" s="31">
        <v>-0.3</v>
      </c>
      <c r="M20" s="29">
        <v>11.4</v>
      </c>
      <c r="N20" s="31">
        <v>0.6</v>
      </c>
      <c r="O20"/>
      <c r="P20" s="19" t="s">
        <v>23</v>
      </c>
      <c r="Q20" s="24">
        <f>AVERAGE(C20,E20,G20,I20,K20,M20,C46,E46,G46,I46,K46,M46)</f>
        <v>6.666666666666667</v>
      </c>
      <c r="R20" s="40">
        <f>Q20-(5.8)</f>
        <v>0.86666666666666714</v>
      </c>
      <c r="S20" t="s">
        <v>64</v>
      </c>
      <c r="T20"/>
    </row>
    <row r="21" spans="1:34" s="9" customFormat="1" ht="14.25">
      <c r="B21" s="19" t="s">
        <v>24</v>
      </c>
      <c r="C21" s="29">
        <v>6.1</v>
      </c>
      <c r="D21" s="40">
        <v>1.9</v>
      </c>
      <c r="E21" s="29">
        <v>6.2</v>
      </c>
      <c r="F21" s="40">
        <v>2</v>
      </c>
      <c r="G21" s="29">
        <v>7</v>
      </c>
      <c r="H21" s="30">
        <v>1</v>
      </c>
      <c r="I21" s="29">
        <v>11.5</v>
      </c>
      <c r="J21" s="39">
        <v>2.2000000000000002</v>
      </c>
      <c r="K21" s="29">
        <v>15.2</v>
      </c>
      <c r="L21" s="40">
        <v>2.1</v>
      </c>
      <c r="M21" s="29">
        <v>18.2</v>
      </c>
      <c r="N21" s="40">
        <v>1.6</v>
      </c>
      <c r="O21"/>
      <c r="P21" s="19" t="s">
        <v>24</v>
      </c>
      <c r="Q21" s="24">
        <f>AVERAGE(C21,E21,G21,I21,K21,M21,C47,E47,G47,I47,K47,M47)</f>
        <v>12.316666666666668</v>
      </c>
      <c r="R21" s="39">
        <f>Q21-10.9</f>
        <v>1.4166666666666679</v>
      </c>
      <c r="S21" t="s">
        <v>54</v>
      </c>
      <c r="T21"/>
    </row>
    <row r="22" spans="1:34" ht="14.25">
      <c r="A22" s="15"/>
      <c r="B22" s="19" t="s">
        <v>25</v>
      </c>
      <c r="C22" s="29">
        <v>7.5</v>
      </c>
      <c r="D22" s="45" t="s">
        <v>39</v>
      </c>
      <c r="E22" s="29">
        <v>7.2</v>
      </c>
      <c r="F22" s="45" t="s">
        <v>39</v>
      </c>
      <c r="G22" s="29">
        <v>7.6</v>
      </c>
      <c r="H22" s="45" t="s">
        <v>39</v>
      </c>
      <c r="I22" s="29">
        <v>10.1</v>
      </c>
      <c r="J22" s="45" t="s">
        <v>39</v>
      </c>
      <c r="K22" s="29">
        <v>13.2</v>
      </c>
      <c r="L22" s="45" t="s">
        <v>39</v>
      </c>
      <c r="M22" s="29">
        <v>16</v>
      </c>
      <c r="N22" s="45" t="s">
        <v>39</v>
      </c>
      <c r="O22"/>
      <c r="P22" s="19" t="s">
        <v>25</v>
      </c>
      <c r="Q22" s="24">
        <f>AVERAGE(C22,E22,G22,I22,K22,M22,C48,E48,G48,I48,K48,M48)</f>
        <v>12.4</v>
      </c>
      <c r="R22" s="18" t="s">
        <v>39</v>
      </c>
      <c r="S22"/>
      <c r="T22"/>
    </row>
    <row r="23" spans="1:34">
      <c r="A23" s="15"/>
      <c r="B23" s="19" t="s">
        <v>26</v>
      </c>
      <c r="C23" s="29">
        <v>16.899999999999999</v>
      </c>
      <c r="D23" s="45" t="s">
        <v>39</v>
      </c>
      <c r="E23" s="29">
        <v>15.5</v>
      </c>
      <c r="F23" s="45" t="s">
        <v>39</v>
      </c>
      <c r="G23" s="29">
        <v>8.4</v>
      </c>
      <c r="H23" s="45" t="s">
        <v>39</v>
      </c>
      <c r="I23" s="29">
        <v>15.4</v>
      </c>
      <c r="J23" s="45" t="s">
        <v>39</v>
      </c>
      <c r="K23" s="29">
        <v>1.7</v>
      </c>
      <c r="L23" s="45" t="s">
        <v>39</v>
      </c>
      <c r="M23" s="29">
        <v>22.1</v>
      </c>
      <c r="N23" s="45" t="s">
        <v>39</v>
      </c>
      <c r="O23"/>
      <c r="P23" s="19" t="s">
        <v>26</v>
      </c>
      <c r="Q23" s="24">
        <f>MAX(C23,E23,G23,I23,K23,M23,C49,E49,G49,I49,K49,M49)</f>
        <v>60</v>
      </c>
      <c r="R23" s="18" t="s">
        <v>39</v>
      </c>
      <c r="S23" t="s">
        <v>65</v>
      </c>
      <c r="T23"/>
    </row>
    <row r="24" spans="1:34">
      <c r="A24" s="15"/>
      <c r="B24" s="19" t="s">
        <v>27</v>
      </c>
      <c r="C24" s="29">
        <v>53.6</v>
      </c>
      <c r="D24" s="30">
        <v>0.6</v>
      </c>
      <c r="E24" s="29">
        <v>95.3</v>
      </c>
      <c r="F24" s="39">
        <v>53.9</v>
      </c>
      <c r="G24" s="29">
        <v>40.200000000000003</v>
      </c>
      <c r="H24" s="30">
        <v>-1.3</v>
      </c>
      <c r="I24" s="29">
        <v>42.9</v>
      </c>
      <c r="J24" s="30">
        <v>-0.6</v>
      </c>
      <c r="K24" s="29">
        <v>3.5</v>
      </c>
      <c r="L24" s="40">
        <v>-48.1</v>
      </c>
      <c r="M24" s="29">
        <v>67.099999999999994</v>
      </c>
      <c r="N24" s="30">
        <v>13.6</v>
      </c>
      <c r="O24"/>
      <c r="P24" s="19" t="s">
        <v>27</v>
      </c>
      <c r="Q24" s="24">
        <f>SUM(C24,E24,G24,I24,K24,M24,C50,E50,G50,I50,K50,M50)</f>
        <v>828.09999999999991</v>
      </c>
      <c r="R24" s="40">
        <f>Q24-645.6</f>
        <v>182.49999999999989</v>
      </c>
      <c r="S24" s="16" t="s">
        <v>66</v>
      </c>
    </row>
    <row r="25" spans="1:34">
      <c r="A25" s="15"/>
      <c r="B25" s="19" t="s">
        <v>28</v>
      </c>
      <c r="C25" s="29">
        <v>70.599999999999994</v>
      </c>
      <c r="D25" s="30">
        <v>15.3</v>
      </c>
      <c r="E25" s="29">
        <v>80.900000000000006</v>
      </c>
      <c r="F25" s="30">
        <v>9.3000000000000007</v>
      </c>
      <c r="G25" s="29">
        <v>158.30000000000001</v>
      </c>
      <c r="H25" s="40">
        <v>44.3</v>
      </c>
      <c r="I25" s="29">
        <v>232.9</v>
      </c>
      <c r="J25" s="39">
        <v>79.099999999999994</v>
      </c>
      <c r="K25" s="29">
        <v>331.7</v>
      </c>
      <c r="L25" s="38">
        <v>139.69999999999999</v>
      </c>
      <c r="M25" s="29">
        <v>203.1</v>
      </c>
      <c r="N25" s="30">
        <v>6.1</v>
      </c>
      <c r="O25"/>
      <c r="P25" s="19" t="s">
        <v>28</v>
      </c>
      <c r="Q25" s="24">
        <f>SUM(C25,E25,G25,I25,K25,M25,C51,E51,G51,I51,K51,M51)</f>
        <v>1817.4000000000003</v>
      </c>
      <c r="R25" s="39">
        <f>Q25-1514.6</f>
        <v>302.80000000000041</v>
      </c>
      <c r="S25" s="16" t="s">
        <v>55</v>
      </c>
    </row>
    <row r="26" spans="1:34">
      <c r="A26" s="15"/>
      <c r="B26" s="19" t="s">
        <v>29</v>
      </c>
      <c r="C26" s="29">
        <v>2.2999999999999998</v>
      </c>
      <c r="D26" s="45" t="s">
        <v>39</v>
      </c>
      <c r="E26" s="29">
        <v>2.9</v>
      </c>
      <c r="F26" s="45" t="s">
        <v>39</v>
      </c>
      <c r="G26" s="29">
        <v>5.0999999999999996</v>
      </c>
      <c r="H26" s="45" t="s">
        <v>39</v>
      </c>
      <c r="I26" s="29">
        <v>7.8</v>
      </c>
      <c r="J26" s="45" t="s">
        <v>39</v>
      </c>
      <c r="K26" s="29">
        <v>10.7</v>
      </c>
      <c r="L26" s="45" t="s">
        <v>39</v>
      </c>
      <c r="M26" s="29">
        <v>6.8</v>
      </c>
      <c r="N26" s="45" t="s">
        <v>39</v>
      </c>
      <c r="O26"/>
      <c r="P26" s="19" t="s">
        <v>29</v>
      </c>
      <c r="Q26" s="24">
        <f>AVERAGE(C26,E26,G26,I26,K26,M26,C52,E52,G52,I52,K52,M52)</f>
        <v>4.9749999999999988</v>
      </c>
      <c r="R26" s="18" t="s">
        <v>39</v>
      </c>
      <c r="S26"/>
      <c r="T26"/>
    </row>
    <row r="27" spans="1:34">
      <c r="A27" s="15"/>
      <c r="B27" s="19" t="s">
        <v>30</v>
      </c>
      <c r="C27" s="29">
        <v>9.1999999999999993</v>
      </c>
      <c r="D27" s="30">
        <v>-0.9</v>
      </c>
      <c r="E27" s="29">
        <v>15.4</v>
      </c>
      <c r="F27" s="39">
        <v>5.6</v>
      </c>
      <c r="G27" s="29">
        <v>12.1</v>
      </c>
      <c r="H27" s="40">
        <v>2.2999999999999998</v>
      </c>
      <c r="I27" s="29">
        <v>7.4</v>
      </c>
      <c r="J27" s="40">
        <v>-1.9</v>
      </c>
      <c r="K27" s="29">
        <v>9</v>
      </c>
      <c r="L27" s="30">
        <v>0.5</v>
      </c>
      <c r="M27" s="29">
        <v>9.3000000000000007</v>
      </c>
      <c r="N27" s="40">
        <v>1.3</v>
      </c>
      <c r="O27"/>
      <c r="P27" s="19" t="s">
        <v>30</v>
      </c>
      <c r="Q27" s="24">
        <f>AVERAGE(C27,E27,G27,I27,K27,M27,C53,E53,G53,I53,K53,M53)</f>
        <v>9.85</v>
      </c>
      <c r="R27" s="40">
        <f>Q27-8.8</f>
        <v>1.0499999999999989</v>
      </c>
      <c r="S27" s="16" t="s">
        <v>61</v>
      </c>
      <c r="T27"/>
    </row>
    <row r="28" spans="1:34" s="2" customFormat="1">
      <c r="B28" s="21" t="s">
        <v>31</v>
      </c>
      <c r="C28" s="29">
        <v>13</v>
      </c>
      <c r="D28" s="30">
        <v>-3.9</v>
      </c>
      <c r="E28" s="29">
        <v>20</v>
      </c>
      <c r="F28" s="40">
        <v>6.3</v>
      </c>
      <c r="G28" s="29">
        <v>14</v>
      </c>
      <c r="H28" s="30">
        <v>-0.1</v>
      </c>
      <c r="I28" s="29">
        <v>6</v>
      </c>
      <c r="J28" s="40">
        <v>-7.5</v>
      </c>
      <c r="K28" s="29">
        <v>2</v>
      </c>
      <c r="L28" s="62">
        <v>-11.6</v>
      </c>
      <c r="M28" s="29">
        <v>17</v>
      </c>
      <c r="N28" s="40">
        <v>5.3</v>
      </c>
      <c r="O28"/>
      <c r="P28" s="21" t="s">
        <v>31</v>
      </c>
      <c r="Q28" s="24">
        <f t="shared" ref="Q28:Q33" si="0">SUM(C28,E28,G28,I28,K28,M28,C54,E54,G54,I54,K54,M54)</f>
        <v>167</v>
      </c>
      <c r="R28" s="20">
        <f>Q28-170.2</f>
        <v>-3.1999999999999886</v>
      </c>
      <c r="S28" s="56" t="s">
        <v>48</v>
      </c>
      <c r="T28"/>
    </row>
    <row r="29" spans="1:34" s="2" customFormat="1">
      <c r="B29" s="21" t="s">
        <v>32</v>
      </c>
      <c r="C29" s="29">
        <v>9</v>
      </c>
      <c r="D29" s="45" t="s">
        <v>39</v>
      </c>
      <c r="E29" s="29">
        <v>16</v>
      </c>
      <c r="F29" s="45" t="s">
        <v>39</v>
      </c>
      <c r="G29" s="29">
        <v>9</v>
      </c>
      <c r="H29" s="45" t="s">
        <v>39</v>
      </c>
      <c r="I29" s="29">
        <v>5</v>
      </c>
      <c r="J29" s="45" t="s">
        <v>39</v>
      </c>
      <c r="K29" s="29">
        <v>2</v>
      </c>
      <c r="L29" s="45" t="s">
        <v>39</v>
      </c>
      <c r="M29" s="29">
        <v>10</v>
      </c>
      <c r="N29" s="45" t="s">
        <v>39</v>
      </c>
      <c r="O29"/>
      <c r="P29" s="21" t="s">
        <v>32</v>
      </c>
      <c r="Q29" s="24">
        <f t="shared" si="0"/>
        <v>119</v>
      </c>
      <c r="R29" s="18" t="s">
        <v>39</v>
      </c>
      <c r="S29"/>
      <c r="T29"/>
    </row>
    <row r="30" spans="1:34" s="2" customFormat="1" ht="14.25">
      <c r="B30" s="21" t="s">
        <v>33</v>
      </c>
      <c r="C30" s="29">
        <v>3</v>
      </c>
      <c r="D30" s="40">
        <v>-7.3</v>
      </c>
      <c r="E30" s="29">
        <v>3</v>
      </c>
      <c r="F30" s="40">
        <v>-6.6</v>
      </c>
      <c r="G30" s="29">
        <v>4</v>
      </c>
      <c r="H30" s="30">
        <v>-3.2</v>
      </c>
      <c r="I30" s="29">
        <v>1</v>
      </c>
      <c r="J30" s="30">
        <v>-1.7</v>
      </c>
      <c r="K30" s="29">
        <v>1</v>
      </c>
      <c r="L30" s="30">
        <v>0.7</v>
      </c>
      <c r="M30" s="29">
        <v>0</v>
      </c>
      <c r="N30" s="30">
        <v>0</v>
      </c>
      <c r="O30"/>
      <c r="P30" s="21" t="s">
        <v>33</v>
      </c>
      <c r="Q30" s="24">
        <f t="shared" si="0"/>
        <v>22</v>
      </c>
      <c r="R30" s="40">
        <f>Q30-45.1</f>
        <v>-23.1</v>
      </c>
      <c r="S30" t="s">
        <v>50</v>
      </c>
      <c r="T30"/>
    </row>
    <row r="31" spans="1:34" s="10" customFormat="1" ht="14.25">
      <c r="B31" s="21" t="s">
        <v>34</v>
      </c>
      <c r="C31" s="29">
        <v>6</v>
      </c>
      <c r="D31" s="39">
        <v>-11.9</v>
      </c>
      <c r="E31" s="29">
        <v>8</v>
      </c>
      <c r="F31" s="40">
        <v>-8.6</v>
      </c>
      <c r="G31" s="29">
        <v>12</v>
      </c>
      <c r="H31" s="30">
        <v>-4.0999999999999996</v>
      </c>
      <c r="I31" s="29">
        <v>8</v>
      </c>
      <c r="J31" s="30">
        <v>-2.4</v>
      </c>
      <c r="K31" s="29">
        <v>6</v>
      </c>
      <c r="L31" s="30">
        <v>2.5</v>
      </c>
      <c r="M31" s="29">
        <v>0</v>
      </c>
      <c r="N31" s="30">
        <v>-0.3</v>
      </c>
      <c r="O31"/>
      <c r="P31" s="21" t="s">
        <v>34</v>
      </c>
      <c r="Q31" s="24">
        <f t="shared" si="0"/>
        <v>64</v>
      </c>
      <c r="R31" s="39">
        <f>Q31-101.5</f>
        <v>-37.5</v>
      </c>
      <c r="S31" t="s">
        <v>49</v>
      </c>
      <c r="T31"/>
    </row>
    <row r="32" spans="1:34" s="2" customFormat="1">
      <c r="B32" s="21" t="s">
        <v>35</v>
      </c>
      <c r="C32" s="29">
        <v>1</v>
      </c>
      <c r="D32" s="32">
        <v>-2.2999999999999998</v>
      </c>
      <c r="E32" s="29">
        <v>0</v>
      </c>
      <c r="F32" s="40">
        <v>-2.9</v>
      </c>
      <c r="G32" s="29">
        <v>0</v>
      </c>
      <c r="H32" s="32">
        <v>-1.8</v>
      </c>
      <c r="I32" s="29">
        <v>0</v>
      </c>
      <c r="J32" s="32">
        <v>-0.4</v>
      </c>
      <c r="K32" s="29">
        <v>0</v>
      </c>
      <c r="L32" s="30">
        <v>-0.1</v>
      </c>
      <c r="M32" s="29">
        <v>0</v>
      </c>
      <c r="N32" s="30">
        <v>-0.1</v>
      </c>
      <c r="O32"/>
      <c r="P32" s="21" t="s">
        <v>35</v>
      </c>
      <c r="Q32" s="24">
        <f t="shared" si="0"/>
        <v>7</v>
      </c>
      <c r="R32" s="40">
        <f>Q32-19.6</f>
        <v>-12.600000000000001</v>
      </c>
      <c r="S32" s="49" t="s">
        <v>51</v>
      </c>
    </row>
    <row r="33" spans="1:23" s="2" customFormat="1">
      <c r="A33" s="15"/>
      <c r="B33" s="21" t="s">
        <v>36</v>
      </c>
      <c r="C33" s="33">
        <v>0</v>
      </c>
      <c r="D33" s="30">
        <v>-3.5</v>
      </c>
      <c r="E33" s="34">
        <v>1</v>
      </c>
      <c r="F33" s="30">
        <v>-2</v>
      </c>
      <c r="G33" s="34">
        <v>0</v>
      </c>
      <c r="H33" s="30">
        <v>-0.9</v>
      </c>
      <c r="I33" s="34">
        <v>0</v>
      </c>
      <c r="J33" s="30">
        <v>-0.1</v>
      </c>
      <c r="K33" s="35">
        <v>0</v>
      </c>
      <c r="L33" s="30">
        <v>0</v>
      </c>
      <c r="M33" s="29">
        <v>0</v>
      </c>
      <c r="N33" s="30">
        <v>0</v>
      </c>
      <c r="O33"/>
      <c r="P33" s="21" t="s">
        <v>36</v>
      </c>
      <c r="Q33" s="24">
        <f t="shared" si="0"/>
        <v>1</v>
      </c>
      <c r="R33" s="22">
        <f>Q33-9.4</f>
        <v>-8.4</v>
      </c>
      <c r="S33" s="49" t="s">
        <v>52</v>
      </c>
    </row>
    <row r="34" spans="1:23" ht="12" customHeight="1">
      <c r="A34" s="9"/>
      <c r="B34" s="4"/>
      <c r="C34" s="4"/>
      <c r="D34" s="7"/>
      <c r="E34" s="4"/>
      <c r="F34" s="17"/>
      <c r="G34" s="4"/>
      <c r="H34" s="8"/>
      <c r="I34" s="4"/>
      <c r="J34" s="13"/>
      <c r="K34" s="4"/>
      <c r="L34" s="8"/>
      <c r="M34" s="4"/>
      <c r="N34" s="8"/>
      <c r="O34"/>
      <c r="V34" s="15"/>
      <c r="W34" s="15"/>
    </row>
    <row r="35" spans="1:23">
      <c r="A35" s="63"/>
      <c r="B35" s="63"/>
      <c r="C35" s="63"/>
      <c r="D35" s="63"/>
      <c r="E35" s="63"/>
      <c r="F35" s="63"/>
      <c r="G35" s="63"/>
      <c r="H35" s="63"/>
      <c r="I35" s="63"/>
      <c r="J35" s="63"/>
      <c r="K35" s="63"/>
      <c r="L35" s="63"/>
      <c r="M35" s="50"/>
      <c r="N35" s="14"/>
      <c r="O35"/>
      <c r="V35" s="15"/>
      <c r="W35" s="15"/>
    </row>
    <row r="36" spans="1:23" ht="51" customHeight="1">
      <c r="A36" s="15"/>
      <c r="B36" s="19"/>
      <c r="C36" s="27" t="s">
        <v>7</v>
      </c>
      <c r="D36" s="26" t="s">
        <v>40</v>
      </c>
      <c r="E36" s="27" t="s">
        <v>8</v>
      </c>
      <c r="F36" s="26" t="s">
        <v>38</v>
      </c>
      <c r="G36" s="27" t="s">
        <v>9</v>
      </c>
      <c r="H36" s="26" t="s">
        <v>38</v>
      </c>
      <c r="I36" s="27" t="s">
        <v>10</v>
      </c>
      <c r="J36" s="26" t="s">
        <v>38</v>
      </c>
      <c r="K36" s="27" t="s">
        <v>11</v>
      </c>
      <c r="L36" s="26" t="s">
        <v>38</v>
      </c>
      <c r="M36" s="25" t="s">
        <v>12</v>
      </c>
      <c r="N36" s="26" t="s">
        <v>38</v>
      </c>
      <c r="O36"/>
      <c r="S36"/>
      <c r="T36"/>
    </row>
    <row r="37" spans="1:23" ht="14.25">
      <c r="A37" s="15"/>
      <c r="B37" s="19" t="s">
        <v>14</v>
      </c>
      <c r="C37" s="29">
        <v>17.100000000000001</v>
      </c>
      <c r="D37" s="30">
        <v>0.4</v>
      </c>
      <c r="E37" s="29">
        <v>18.600000000000001</v>
      </c>
      <c r="F37" s="40">
        <v>2.4</v>
      </c>
      <c r="G37" s="29">
        <v>14.7</v>
      </c>
      <c r="H37" s="40">
        <v>1.2</v>
      </c>
      <c r="I37" s="29">
        <v>11.1</v>
      </c>
      <c r="J37" s="30">
        <v>1</v>
      </c>
      <c r="K37" s="29">
        <v>8.6</v>
      </c>
      <c r="L37" s="40">
        <v>2.1</v>
      </c>
      <c r="M37" s="29">
        <v>5.5</v>
      </c>
      <c r="N37" s="53">
        <v>0.9</v>
      </c>
      <c r="O37"/>
    </row>
    <row r="38" spans="1:23" ht="14.25">
      <c r="A38" s="15"/>
      <c r="B38" s="19" t="s">
        <v>15</v>
      </c>
      <c r="C38" s="29">
        <v>35.1</v>
      </c>
      <c r="D38" s="39">
        <v>7.7</v>
      </c>
      <c r="E38" s="29">
        <v>34.4</v>
      </c>
      <c r="F38" s="39">
        <v>7</v>
      </c>
      <c r="G38" s="29">
        <v>27</v>
      </c>
      <c r="H38" s="30">
        <v>2.6</v>
      </c>
      <c r="I38" s="29">
        <v>17.8</v>
      </c>
      <c r="J38" s="30">
        <v>-1.6</v>
      </c>
      <c r="K38" s="29">
        <v>17</v>
      </c>
      <c r="L38" s="40">
        <v>2</v>
      </c>
      <c r="M38" s="29">
        <v>13.7</v>
      </c>
      <c r="N38" s="53">
        <v>0.9</v>
      </c>
      <c r="O38"/>
      <c r="P38" s="14" t="s">
        <v>67</v>
      </c>
    </row>
    <row r="39" spans="1:23" ht="14.25">
      <c r="A39" s="15"/>
      <c r="B39" s="19" t="s">
        <v>16</v>
      </c>
      <c r="C39" s="29">
        <v>18.399999999999999</v>
      </c>
      <c r="D39" s="45" t="s">
        <v>39</v>
      </c>
      <c r="E39" s="29">
        <v>15.4</v>
      </c>
      <c r="F39" s="45" t="s">
        <v>39</v>
      </c>
      <c r="G39" s="29">
        <v>13.9</v>
      </c>
      <c r="H39" s="45" t="s">
        <v>39</v>
      </c>
      <c r="I39" s="29">
        <v>11.5</v>
      </c>
      <c r="J39" s="45" t="s">
        <v>39</v>
      </c>
      <c r="K39" s="29">
        <v>6.5</v>
      </c>
      <c r="L39" s="45" t="s">
        <v>39</v>
      </c>
      <c r="M39" s="29">
        <v>0.2</v>
      </c>
      <c r="N39" s="45" t="s">
        <v>39</v>
      </c>
      <c r="O39"/>
      <c r="P39" s="14" t="s">
        <v>67</v>
      </c>
    </row>
    <row r="40" spans="1:23" ht="14.25">
      <c r="A40" s="15"/>
      <c r="B40" s="19" t="s">
        <v>17</v>
      </c>
      <c r="C40" s="29">
        <v>22.2</v>
      </c>
      <c r="D40" s="30">
        <v>0.3</v>
      </c>
      <c r="E40" s="29">
        <v>23.6</v>
      </c>
      <c r="F40" s="40">
        <v>2.2999999999999998</v>
      </c>
      <c r="G40" s="29">
        <v>20</v>
      </c>
      <c r="H40" s="30">
        <v>1.3</v>
      </c>
      <c r="I40" s="29">
        <v>14.2</v>
      </c>
      <c r="J40" s="30">
        <v>-0.1</v>
      </c>
      <c r="K40" s="29">
        <v>11.8</v>
      </c>
      <c r="L40" s="40">
        <v>1.8</v>
      </c>
      <c r="M40" s="29">
        <v>7.9</v>
      </c>
      <c r="N40" s="53">
        <v>0.4</v>
      </c>
      <c r="O40"/>
    </row>
    <row r="41" spans="1:23" ht="14.25">
      <c r="A41" s="15"/>
      <c r="B41" s="19" t="s">
        <v>18</v>
      </c>
      <c r="C41" s="29">
        <v>8</v>
      </c>
      <c r="D41" s="30">
        <v>0.3</v>
      </c>
      <c r="E41" s="29">
        <v>9</v>
      </c>
      <c r="F41" s="30">
        <v>1.8</v>
      </c>
      <c r="G41" s="29">
        <v>3.7</v>
      </c>
      <c r="H41" s="30">
        <v>-0.1</v>
      </c>
      <c r="I41" s="29">
        <v>5.3</v>
      </c>
      <c r="J41" s="39">
        <v>5.3</v>
      </c>
      <c r="K41" s="29">
        <v>-1.1000000000000001</v>
      </c>
      <c r="L41" s="30">
        <v>1.7</v>
      </c>
      <c r="M41" s="29">
        <v>-2.2000000000000002</v>
      </c>
      <c r="N41" s="53">
        <v>2.6</v>
      </c>
      <c r="O41"/>
    </row>
    <row r="42" spans="1:23" ht="14.25">
      <c r="A42" s="15"/>
      <c r="B42" s="19" t="s">
        <v>19</v>
      </c>
      <c r="C42" s="29">
        <v>12.7</v>
      </c>
      <c r="D42" s="30">
        <v>0.4</v>
      </c>
      <c r="E42" s="29">
        <v>14.5</v>
      </c>
      <c r="F42" s="39">
        <v>2.5</v>
      </c>
      <c r="G42" s="29">
        <v>10.3</v>
      </c>
      <c r="H42" s="30">
        <v>0.4</v>
      </c>
      <c r="I42" s="29">
        <v>8.6999999999999993</v>
      </c>
      <c r="J42" s="40">
        <v>1.8</v>
      </c>
      <c r="K42" s="29">
        <v>5.8</v>
      </c>
      <c r="L42" s="40">
        <v>1.9</v>
      </c>
      <c r="M42" s="29">
        <v>3.2</v>
      </c>
      <c r="N42" s="53">
        <v>1</v>
      </c>
      <c r="O42"/>
    </row>
    <row r="43" spans="1:23" ht="14.25">
      <c r="A43" s="15"/>
      <c r="B43" s="19" t="s">
        <v>20</v>
      </c>
      <c r="C43" s="29">
        <v>3.7</v>
      </c>
      <c r="D43" s="30">
        <v>-0.2</v>
      </c>
      <c r="E43" s="29">
        <v>4.0999999999999996</v>
      </c>
      <c r="F43" s="30">
        <v>0.8</v>
      </c>
      <c r="G43" s="29">
        <v>-1.5</v>
      </c>
      <c r="H43" s="30">
        <v>-1.4</v>
      </c>
      <c r="I43" s="29">
        <v>0.4</v>
      </c>
      <c r="J43" s="40">
        <v>4.2</v>
      </c>
      <c r="K43" s="29">
        <v>-5.4</v>
      </c>
      <c r="L43" s="30">
        <v>1</v>
      </c>
      <c r="M43" s="29">
        <v>-6.8</v>
      </c>
      <c r="N43" s="53">
        <v>1.4</v>
      </c>
      <c r="O43"/>
    </row>
    <row r="44" spans="1:23" ht="14.25">
      <c r="A44" s="15"/>
      <c r="B44" s="19" t="s">
        <v>21</v>
      </c>
      <c r="C44" s="29">
        <v>10.3</v>
      </c>
      <c r="D44" s="30">
        <v>0.3</v>
      </c>
      <c r="E44" s="29">
        <v>12.2</v>
      </c>
      <c r="F44" s="39">
        <v>3</v>
      </c>
      <c r="G44" s="29">
        <v>7.1</v>
      </c>
      <c r="H44" s="30">
        <v>0</v>
      </c>
      <c r="I44" s="29">
        <v>5.2</v>
      </c>
      <c r="J44" s="30">
        <v>1.2</v>
      </c>
      <c r="K44" s="29">
        <v>2.8</v>
      </c>
      <c r="L44" s="30">
        <v>1.6</v>
      </c>
      <c r="M44" s="29">
        <v>0</v>
      </c>
      <c r="N44" s="53">
        <v>0.4</v>
      </c>
      <c r="O44"/>
    </row>
    <row r="45" spans="1:23" ht="14.25">
      <c r="A45" s="15"/>
      <c r="B45" s="19" t="s">
        <v>22</v>
      </c>
      <c r="C45" s="29">
        <v>8</v>
      </c>
      <c r="D45" s="31">
        <v>0.4</v>
      </c>
      <c r="E45" s="29">
        <v>8.3000000000000007</v>
      </c>
      <c r="F45" s="31">
        <v>1.4</v>
      </c>
      <c r="G45" s="29">
        <v>2.5</v>
      </c>
      <c r="H45" s="31">
        <v>-0.7</v>
      </c>
      <c r="I45" s="29">
        <v>3.6</v>
      </c>
      <c r="J45" s="40">
        <v>4.5999999999999996</v>
      </c>
      <c r="K45" s="29">
        <v>-1.5</v>
      </c>
      <c r="L45" s="40">
        <v>2.4</v>
      </c>
      <c r="M45" s="29">
        <v>-3.9</v>
      </c>
      <c r="N45" s="54">
        <v>1.5</v>
      </c>
      <c r="O45"/>
    </row>
    <row r="46" spans="1:23" ht="14.25">
      <c r="A46" s="15"/>
      <c r="B46" s="19" t="s">
        <v>23</v>
      </c>
      <c r="C46" s="29">
        <v>12.6</v>
      </c>
      <c r="D46" s="31">
        <v>-0.1</v>
      </c>
      <c r="E46" s="29">
        <v>14.4</v>
      </c>
      <c r="F46" s="39">
        <v>2.2000000000000002</v>
      </c>
      <c r="G46" s="29">
        <v>9.8000000000000007</v>
      </c>
      <c r="H46" s="31">
        <v>0.4</v>
      </c>
      <c r="I46" s="29">
        <v>7.2</v>
      </c>
      <c r="J46" s="31">
        <v>1</v>
      </c>
      <c r="K46" s="29">
        <v>4.7</v>
      </c>
      <c r="L46" s="40">
        <v>1.8</v>
      </c>
      <c r="M46" s="29">
        <v>1.5</v>
      </c>
      <c r="N46" s="54">
        <v>0.5</v>
      </c>
      <c r="O46"/>
    </row>
    <row r="47" spans="1:23" ht="14.25">
      <c r="A47" s="15"/>
      <c r="B47" s="19" t="s">
        <v>24</v>
      </c>
      <c r="C47" s="29">
        <v>19</v>
      </c>
      <c r="D47" s="31">
        <v>0.6</v>
      </c>
      <c r="E47" s="29">
        <v>19.899999999999999</v>
      </c>
      <c r="F47" s="40">
        <v>1.7</v>
      </c>
      <c r="G47" s="29">
        <v>16.7</v>
      </c>
      <c r="H47" s="40">
        <v>0.9</v>
      </c>
      <c r="I47" s="29">
        <v>12.2</v>
      </c>
      <c r="J47" s="31">
        <v>0.3</v>
      </c>
      <c r="K47" s="29">
        <v>9.4</v>
      </c>
      <c r="L47" s="40">
        <v>1.5</v>
      </c>
      <c r="M47" s="29">
        <v>6.4</v>
      </c>
      <c r="N47" s="54">
        <v>1.1000000000000001</v>
      </c>
      <c r="O47"/>
    </row>
    <row r="48" spans="1:23" ht="14.25">
      <c r="A48" s="15"/>
      <c r="B48" s="19" t="s">
        <v>25</v>
      </c>
      <c r="C48" s="29">
        <v>17.399999999999999</v>
      </c>
      <c r="D48" s="45" t="s">
        <v>39</v>
      </c>
      <c r="E48" s="29">
        <v>18.5</v>
      </c>
      <c r="F48" s="45" t="s">
        <v>39</v>
      </c>
      <c r="G48" s="29">
        <v>17.100000000000001</v>
      </c>
      <c r="H48" s="45" t="s">
        <v>39</v>
      </c>
      <c r="I48" s="29">
        <v>14</v>
      </c>
      <c r="J48" s="45" t="s">
        <v>39</v>
      </c>
      <c r="K48" s="29">
        <v>11.4</v>
      </c>
      <c r="L48" s="45" t="s">
        <v>39</v>
      </c>
      <c r="M48" s="29">
        <v>8.8000000000000007</v>
      </c>
      <c r="N48" s="45" t="s">
        <v>39</v>
      </c>
      <c r="O48"/>
    </row>
    <row r="49" spans="1:23">
      <c r="A49" s="15"/>
      <c r="B49" s="19" t="s">
        <v>26</v>
      </c>
      <c r="C49" s="29">
        <v>23.9</v>
      </c>
      <c r="D49" s="45" t="s">
        <v>39</v>
      </c>
      <c r="E49" s="29">
        <v>24.5</v>
      </c>
      <c r="F49" s="45" t="s">
        <v>39</v>
      </c>
      <c r="G49" s="29">
        <v>7.6</v>
      </c>
      <c r="H49" s="45" t="s">
        <v>39</v>
      </c>
      <c r="I49" s="29">
        <v>60</v>
      </c>
      <c r="J49" s="45" t="s">
        <v>39</v>
      </c>
      <c r="K49" s="29">
        <v>14.6</v>
      </c>
      <c r="L49" s="45" t="s">
        <v>39</v>
      </c>
      <c r="M49" s="29">
        <v>26.1</v>
      </c>
      <c r="N49" s="45" t="s">
        <v>39</v>
      </c>
      <c r="O49"/>
    </row>
    <row r="50" spans="1:23">
      <c r="A50" s="15"/>
      <c r="B50" s="19" t="s">
        <v>27</v>
      </c>
      <c r="C50" s="29">
        <v>65.2</v>
      </c>
      <c r="D50" s="30">
        <v>5.8</v>
      </c>
      <c r="E50" s="29">
        <v>113.7</v>
      </c>
      <c r="F50" s="40">
        <v>55.3</v>
      </c>
      <c r="G50" s="29">
        <v>26.5</v>
      </c>
      <c r="H50" s="30">
        <v>-32.9</v>
      </c>
      <c r="I50" s="29">
        <v>185.3</v>
      </c>
      <c r="J50" s="38">
        <v>120</v>
      </c>
      <c r="K50" s="29">
        <v>35.4</v>
      </c>
      <c r="L50" s="30">
        <v>-26.9</v>
      </c>
      <c r="M50" s="29">
        <v>99.4</v>
      </c>
      <c r="N50" s="40">
        <v>43</v>
      </c>
      <c r="O50"/>
    </row>
    <row r="51" spans="1:23">
      <c r="A51" s="15"/>
      <c r="B51" s="19" t="s">
        <v>28</v>
      </c>
      <c r="C51" s="29">
        <v>201.7</v>
      </c>
      <c r="D51" s="30">
        <v>7.1</v>
      </c>
      <c r="E51" s="29">
        <v>172</v>
      </c>
      <c r="F51" s="30">
        <v>-8.1999999999999993</v>
      </c>
      <c r="G51" s="29">
        <v>173.4</v>
      </c>
      <c r="H51" s="40">
        <v>34.4</v>
      </c>
      <c r="I51" s="29">
        <v>70.7</v>
      </c>
      <c r="J51" s="40">
        <v>-32.4</v>
      </c>
      <c r="K51" s="29">
        <v>62.4</v>
      </c>
      <c r="L51" s="30">
        <v>-2.8</v>
      </c>
      <c r="M51" s="29">
        <v>59.7</v>
      </c>
      <c r="N51" s="53">
        <v>10</v>
      </c>
      <c r="O51"/>
    </row>
    <row r="52" spans="1:23">
      <c r="A52" s="15"/>
      <c r="B52" s="19" t="s">
        <v>29</v>
      </c>
      <c r="C52" s="29">
        <v>6.5</v>
      </c>
      <c r="D52" s="45" t="s">
        <v>39</v>
      </c>
      <c r="E52" s="29">
        <v>5.5</v>
      </c>
      <c r="F52" s="45" t="s">
        <v>39</v>
      </c>
      <c r="G52" s="29">
        <v>5.8</v>
      </c>
      <c r="H52" s="45" t="s">
        <v>39</v>
      </c>
      <c r="I52" s="29">
        <v>2.2999999999999998</v>
      </c>
      <c r="J52" s="45" t="s">
        <v>39</v>
      </c>
      <c r="K52" s="29">
        <v>2.1</v>
      </c>
      <c r="L52" s="45" t="s">
        <v>39</v>
      </c>
      <c r="M52" s="29">
        <v>1.9</v>
      </c>
      <c r="N52" s="45" t="s">
        <v>39</v>
      </c>
      <c r="O52"/>
    </row>
    <row r="53" spans="1:23">
      <c r="A53" s="15"/>
      <c r="B53" s="19" t="s">
        <v>30</v>
      </c>
      <c r="C53" s="29">
        <v>10.6</v>
      </c>
      <c r="D53" s="39">
        <v>2.7</v>
      </c>
      <c r="E53" s="29">
        <v>9</v>
      </c>
      <c r="F53" s="30">
        <v>1.2</v>
      </c>
      <c r="G53" s="29">
        <v>8.5</v>
      </c>
      <c r="H53" s="30">
        <v>0.7</v>
      </c>
      <c r="I53" s="29">
        <v>11.4</v>
      </c>
      <c r="J53" s="40">
        <v>3.1</v>
      </c>
      <c r="K53" s="29">
        <v>8.1</v>
      </c>
      <c r="L53" s="30">
        <v>-0.9</v>
      </c>
      <c r="M53" s="29">
        <v>8.1999999999999993</v>
      </c>
      <c r="N53" s="53">
        <v>-1.6</v>
      </c>
      <c r="O53"/>
    </row>
    <row r="54" spans="1:23">
      <c r="A54" s="15"/>
      <c r="B54" s="21" t="s">
        <v>31</v>
      </c>
      <c r="C54" s="29">
        <v>11</v>
      </c>
      <c r="D54" s="30">
        <v>-1.5</v>
      </c>
      <c r="E54" s="29">
        <v>15</v>
      </c>
      <c r="F54" s="30">
        <v>1.8</v>
      </c>
      <c r="G54" s="29">
        <v>7</v>
      </c>
      <c r="H54" s="40">
        <v>-5.4</v>
      </c>
      <c r="I54" s="29">
        <v>27</v>
      </c>
      <c r="J54" s="39">
        <v>11.7</v>
      </c>
      <c r="K54" s="29">
        <v>16</v>
      </c>
      <c r="L54" s="30">
        <v>-0.1</v>
      </c>
      <c r="M54" s="29">
        <v>19</v>
      </c>
      <c r="N54" s="53">
        <v>1.9</v>
      </c>
      <c r="O54"/>
      <c r="U54" s="57"/>
    </row>
    <row r="55" spans="1:23">
      <c r="A55" s="15"/>
      <c r="B55" s="21" t="s">
        <v>32</v>
      </c>
      <c r="C55" s="29">
        <v>10</v>
      </c>
      <c r="D55" s="45" t="s">
        <v>39</v>
      </c>
      <c r="E55" s="29">
        <v>11</v>
      </c>
      <c r="F55" s="45" t="s">
        <v>39</v>
      </c>
      <c r="G55" s="29">
        <v>5</v>
      </c>
      <c r="H55" s="45" t="s">
        <v>39</v>
      </c>
      <c r="I55" s="29">
        <v>21</v>
      </c>
      <c r="J55" s="45" t="s">
        <v>39</v>
      </c>
      <c r="K55" s="29">
        <v>7</v>
      </c>
      <c r="L55" s="45" t="s">
        <v>39</v>
      </c>
      <c r="M55" s="29">
        <v>14</v>
      </c>
      <c r="N55" s="45" t="s">
        <v>39</v>
      </c>
      <c r="O55"/>
      <c r="U55" s="57"/>
    </row>
    <row r="56" spans="1:23" ht="14.25">
      <c r="A56" s="15"/>
      <c r="B56" s="21" t="s">
        <v>33</v>
      </c>
      <c r="C56" s="29">
        <v>0</v>
      </c>
      <c r="D56" s="30">
        <v>0</v>
      </c>
      <c r="E56" s="29">
        <v>0</v>
      </c>
      <c r="F56" s="30">
        <v>0</v>
      </c>
      <c r="G56" s="29">
        <v>0</v>
      </c>
      <c r="H56" s="30">
        <v>0</v>
      </c>
      <c r="I56" s="29">
        <v>0</v>
      </c>
      <c r="J56" s="30">
        <v>-1.4</v>
      </c>
      <c r="K56" s="29">
        <v>4</v>
      </c>
      <c r="L56" s="30">
        <v>-1</v>
      </c>
      <c r="M56" s="29">
        <v>6</v>
      </c>
      <c r="N56" s="53">
        <v>-2.7</v>
      </c>
      <c r="O56"/>
      <c r="U56" s="57"/>
    </row>
    <row r="57" spans="1:23" ht="14.25">
      <c r="A57" s="15"/>
      <c r="B57" s="21" t="s">
        <v>34</v>
      </c>
      <c r="C57" s="29">
        <v>0</v>
      </c>
      <c r="D57" s="30">
        <v>0</v>
      </c>
      <c r="E57" s="29">
        <v>0</v>
      </c>
      <c r="F57" s="30">
        <v>0</v>
      </c>
      <c r="G57" s="29">
        <v>1</v>
      </c>
      <c r="H57" s="30">
        <v>-0.2</v>
      </c>
      <c r="I57" s="29">
        <v>0</v>
      </c>
      <c r="J57" s="40">
        <v>-6.3</v>
      </c>
      <c r="K57" s="29">
        <v>9</v>
      </c>
      <c r="L57" s="30">
        <v>-3.1</v>
      </c>
      <c r="M57" s="29">
        <v>14</v>
      </c>
      <c r="N57" s="53">
        <v>-2.8</v>
      </c>
      <c r="O57"/>
      <c r="U57" s="57"/>
    </row>
    <row r="58" spans="1:23">
      <c r="A58" s="15"/>
      <c r="B58" s="21" t="s">
        <v>35</v>
      </c>
      <c r="C58" s="29">
        <v>0</v>
      </c>
      <c r="D58" s="30">
        <v>-0.1</v>
      </c>
      <c r="E58" s="29">
        <v>0</v>
      </c>
      <c r="F58" s="30">
        <v>-0.2</v>
      </c>
      <c r="G58" s="29">
        <v>0</v>
      </c>
      <c r="H58" s="30">
        <v>-0.7</v>
      </c>
      <c r="I58" s="29">
        <v>0</v>
      </c>
      <c r="J58" s="40">
        <v>-2.5</v>
      </c>
      <c r="K58" s="29">
        <v>3</v>
      </c>
      <c r="L58" s="30">
        <v>-0.6</v>
      </c>
      <c r="M58" s="29">
        <v>3</v>
      </c>
      <c r="N58" s="53">
        <v>-0.9</v>
      </c>
      <c r="O58"/>
      <c r="U58" s="57"/>
      <c r="V58" s="15"/>
      <c r="W58" s="15"/>
    </row>
    <row r="59" spans="1:23">
      <c r="A59" s="15"/>
      <c r="B59" s="21" t="s">
        <v>36</v>
      </c>
      <c r="C59" s="29">
        <v>0</v>
      </c>
      <c r="D59" s="30">
        <v>0</v>
      </c>
      <c r="E59" s="29">
        <v>0</v>
      </c>
      <c r="F59" s="30">
        <v>0</v>
      </c>
      <c r="G59" s="29">
        <v>0</v>
      </c>
      <c r="H59" s="30">
        <v>0</v>
      </c>
      <c r="I59" s="29">
        <v>0</v>
      </c>
      <c r="J59" s="30">
        <v>0</v>
      </c>
      <c r="K59" s="29">
        <v>0</v>
      </c>
      <c r="L59" s="30">
        <v>-0.2</v>
      </c>
      <c r="M59" s="29">
        <v>0</v>
      </c>
      <c r="N59" s="53">
        <v>-1.7</v>
      </c>
      <c r="O59"/>
      <c r="U59" s="57"/>
    </row>
    <row r="60" spans="1:23" ht="13.5" customHeight="1">
      <c r="A60" s="15"/>
      <c r="B60" s="14"/>
      <c r="D60" s="14"/>
      <c r="F60" s="14"/>
      <c r="H60" s="14"/>
      <c r="L60" s="14"/>
      <c r="N60" s="14"/>
      <c r="Q60" s="57"/>
      <c r="R60" s="57"/>
      <c r="S60" s="57"/>
      <c r="T60" s="57"/>
      <c r="U60" s="57"/>
    </row>
    <row r="61" spans="1:23">
      <c r="A61" s="15"/>
      <c r="B61" s="14"/>
      <c r="D61" s="3"/>
      <c r="F61" s="14"/>
      <c r="H61" s="14"/>
      <c r="J61" s="14"/>
      <c r="L61" s="12"/>
      <c r="N61" s="14"/>
      <c r="Q61"/>
      <c r="R61"/>
      <c r="S61"/>
      <c r="T61"/>
    </row>
    <row r="62" spans="1:23">
      <c r="A62" s="15"/>
      <c r="B62" s="14"/>
      <c r="D62" s="14"/>
      <c r="E62" s="5"/>
      <c r="F62" s="14"/>
      <c r="G62" s="5"/>
      <c r="H62" s="12"/>
      <c r="I62" s="5"/>
      <c r="L62" s="14"/>
      <c r="N62" s="14"/>
      <c r="Q62"/>
      <c r="R62"/>
      <c r="S62"/>
      <c r="T62"/>
    </row>
    <row r="63" spans="1:23">
      <c r="E63" s="5"/>
      <c r="F63" s="14"/>
      <c r="G63" s="5"/>
      <c r="H63" s="12"/>
      <c r="I63" s="5"/>
      <c r="L63" s="14"/>
      <c r="N63" s="14"/>
      <c r="U63" s="6"/>
    </row>
    <row r="64" spans="1:23">
      <c r="E64" s="5"/>
      <c r="F64" s="14"/>
      <c r="G64" s="5"/>
      <c r="H64" s="12"/>
      <c r="I64" s="5"/>
      <c r="L64" s="14"/>
      <c r="N64" s="14"/>
      <c r="U64" s="6"/>
    </row>
    <row r="65" spans="5:21">
      <c r="E65" s="5"/>
      <c r="F65" s="14"/>
      <c r="G65" s="5"/>
      <c r="H65" s="12"/>
      <c r="I65" s="5"/>
      <c r="L65" s="14"/>
      <c r="N65" s="14"/>
    </row>
    <row r="66" spans="5:21">
      <c r="E66" s="5"/>
      <c r="F66" s="14"/>
      <c r="G66" s="5"/>
      <c r="H66" s="12"/>
      <c r="I66" s="5"/>
      <c r="L66" s="14"/>
      <c r="N66" s="14"/>
      <c r="U66" s="6"/>
    </row>
    <row r="67" spans="5:21">
      <c r="E67" s="5"/>
      <c r="F67" s="14"/>
      <c r="G67" s="5"/>
      <c r="H67" s="12"/>
      <c r="I67" s="5"/>
      <c r="L67" s="14"/>
      <c r="N67" s="14"/>
      <c r="U67" s="6"/>
    </row>
    <row r="68" spans="5:21">
      <c r="E68" s="5"/>
      <c r="F68" s="14"/>
      <c r="G68" s="5"/>
      <c r="H68" s="12"/>
      <c r="I68" s="5"/>
      <c r="L68" s="14"/>
      <c r="N68" s="14"/>
      <c r="U68" s="6"/>
    </row>
    <row r="69" spans="5:21">
      <c r="E69" s="5"/>
      <c r="F69" s="14"/>
      <c r="G69" s="5"/>
      <c r="H69" s="12"/>
      <c r="I69" s="5"/>
      <c r="L69" s="14"/>
      <c r="N69" s="14"/>
      <c r="U69" s="6"/>
    </row>
    <row r="70" spans="5:21">
      <c r="E70" s="5"/>
      <c r="F70" s="14"/>
      <c r="G70" s="5"/>
      <c r="H70" s="12"/>
      <c r="I70" s="5"/>
      <c r="L70" s="14"/>
      <c r="N70" s="14"/>
      <c r="U70" s="6"/>
    </row>
    <row r="71" spans="5:21">
      <c r="E71" s="5"/>
      <c r="F71" s="14"/>
      <c r="G71" s="5"/>
      <c r="H71" s="12"/>
      <c r="I71" s="5"/>
      <c r="L71" s="14"/>
      <c r="N71" s="14"/>
      <c r="U71" s="6"/>
    </row>
    <row r="72" spans="5:21">
      <c r="E72" s="5"/>
      <c r="F72" s="14"/>
      <c r="G72" s="5"/>
      <c r="H72" s="12"/>
      <c r="I72" s="5"/>
      <c r="L72" s="14"/>
      <c r="N72" s="14"/>
      <c r="U72" s="6"/>
    </row>
    <row r="73" spans="5:21">
      <c r="E73" s="5"/>
      <c r="F73" s="14"/>
      <c r="G73" s="5"/>
      <c r="H73" s="12"/>
      <c r="I73" s="5"/>
      <c r="N73" s="14"/>
    </row>
    <row r="74" spans="5:21">
      <c r="E74" s="5"/>
      <c r="F74" s="14"/>
      <c r="G74" s="5"/>
      <c r="H74" s="12"/>
      <c r="I74" s="5"/>
      <c r="N74" s="14"/>
    </row>
    <row r="75" spans="5:21">
      <c r="E75" s="5"/>
      <c r="F75" s="14"/>
      <c r="N75" s="14"/>
    </row>
    <row r="76" spans="5:21">
      <c r="E76" s="5"/>
      <c r="F76" s="14"/>
      <c r="N76" s="14"/>
    </row>
    <row r="77" spans="5:21">
      <c r="E77" s="5"/>
      <c r="F77" s="14"/>
      <c r="N77" s="14"/>
    </row>
    <row r="78" spans="5:21">
      <c r="E78" s="5"/>
      <c r="F78" s="14"/>
      <c r="N78" s="14"/>
    </row>
    <row r="79" spans="5:21">
      <c r="E79" s="5"/>
      <c r="F79" s="14"/>
      <c r="N79" s="14"/>
    </row>
    <row r="80" spans="5:21">
      <c r="E80" s="5"/>
      <c r="F80" s="14"/>
      <c r="N80" s="14"/>
    </row>
    <row r="81" spans="5:14">
      <c r="E81" s="5"/>
      <c r="F81" s="14"/>
      <c r="N81" s="14"/>
    </row>
    <row r="82" spans="5:14">
      <c r="E82" s="5"/>
      <c r="F82" s="14"/>
      <c r="N82" s="14"/>
    </row>
    <row r="83" spans="5:14">
      <c r="E83" s="5"/>
      <c r="F83" s="14"/>
      <c r="N83" s="14"/>
    </row>
    <row r="84" spans="5:14">
      <c r="E84" s="5"/>
      <c r="F84" s="14"/>
      <c r="G84" s="5"/>
      <c r="H84" s="14"/>
      <c r="I84" s="5"/>
      <c r="J84" s="14"/>
      <c r="K84" s="5"/>
      <c r="L84" s="12"/>
      <c r="M84" s="5"/>
      <c r="N84" s="14"/>
    </row>
    <row r="85" spans="5:14">
      <c r="E85" s="5"/>
      <c r="F85" s="14"/>
      <c r="G85" s="5"/>
      <c r="H85" s="14"/>
      <c r="I85" s="5"/>
      <c r="J85" s="14"/>
      <c r="K85" s="5"/>
      <c r="L85" s="12"/>
      <c r="M85" s="5"/>
      <c r="N85" s="14"/>
    </row>
  </sheetData>
  <mergeCells count="5">
    <mergeCell ref="A35:L35"/>
    <mergeCell ref="T9:Z9"/>
    <mergeCell ref="G2:L2"/>
    <mergeCell ref="G4:L4"/>
    <mergeCell ref="G6:L6"/>
  </mergeCells>
  <phoneticPr fontId="0" type="noConversion"/>
  <pageMargins left="0.75" right="0.75" top="0.48" bottom="0.59" header="0.5" footer="0.5"/>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rms</dc:creator>
  <cp:keywords/>
  <dc:description/>
  <cp:lastModifiedBy>David Crowhurst</cp:lastModifiedBy>
  <cp:revision/>
  <dcterms:created xsi:type="dcterms:W3CDTF">2002-01-24T13:32:30Z</dcterms:created>
  <dcterms:modified xsi:type="dcterms:W3CDTF">2021-01-07T13:27:43Z</dcterms:modified>
  <cp:category/>
  <cp:contentStatus/>
</cp:coreProperties>
</file>